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75" windowWidth="15570" windowHeight="10005" tabRatio="599" activeTab="0"/>
  </bookViews>
  <sheets>
    <sheet name="series0021" sheetId="1" r:id="rId1"/>
  </sheets>
  <definedNames/>
  <calcPr fullCalcOnLoad="1"/>
</workbook>
</file>

<file path=xl/sharedStrings.xml><?xml version="1.0" encoding="utf-8"?>
<sst xmlns="http://schemas.openxmlformats.org/spreadsheetml/2006/main" count="338" uniqueCount="157">
  <si>
    <t>PRODUCTS</t>
  </si>
  <si>
    <t>BLACK BEANS</t>
  </si>
  <si>
    <t>Milpa</t>
  </si>
  <si>
    <t>R.K. BEANS</t>
  </si>
  <si>
    <t xml:space="preserve">      Milpa:</t>
  </si>
  <si>
    <t xml:space="preserve">      Mechanized: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</si>
  <si>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</si>
  <si>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</si>
  <si>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</si>
  <si>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</si>
  <si>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</si>
  <si>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</si>
  <si>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</si>
  <si>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</si>
  <si>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</si>
  <si>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</si>
  <si>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</si>
  <si>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</si>
  <si>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</si>
  <si>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</si>
  <si>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</si>
  <si>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</si>
  <si>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</si>
  <si>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</si>
  <si>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</si>
  <si>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</si>
  <si>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</si>
  <si>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</si>
  <si>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</si>
  <si>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</si>
  <si>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</si>
  <si>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</si>
  <si>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</si>
  <si>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</si>
  <si>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</si>
  <si>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</si>
  <si>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</si>
  <si>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</si>
  <si>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</si>
  <si>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</si>
  <si>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</si>
  <si>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</si>
  <si>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</si>
  <si>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</si>
  <si>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</si>
  <si>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</si>
  <si>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</si>
  <si>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</si>
  <si>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</si>
  <si>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</si>
  <si>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</si>
  <si>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</si>
  <si>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</si>
  <si>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</si>
  <si>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</si>
  <si>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</si>
  <si>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</si>
  <si>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</si>
  <si>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</si>
  <si>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</si>
  <si>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</si>
  <si>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</si>
  <si>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SOURSOP</t>
  </si>
  <si>
    <t xml:space="preserve">      Sugarcane (L.Tons)</t>
  </si>
  <si>
    <t>Acres</t>
  </si>
  <si>
    <t xml:space="preserve">          Yield (lbs)</t>
  </si>
  <si>
    <t>SHEEP</t>
  </si>
  <si>
    <t>Mech. Irrigated</t>
  </si>
  <si>
    <t>OTHER BEANS</t>
  </si>
  <si>
    <t>WHITE CORN</t>
  </si>
  <si>
    <t>others (boxes)</t>
  </si>
  <si>
    <t>GINGER</t>
  </si>
  <si>
    <t>LIVESTOCK</t>
  </si>
  <si>
    <t>`</t>
  </si>
  <si>
    <t xml:space="preserve">GRAINS, BEANS </t>
  </si>
  <si>
    <t xml:space="preserve">Mechanized </t>
  </si>
  <si>
    <t xml:space="preserve">     Production (lbs)</t>
  </si>
  <si>
    <t xml:space="preserve">      Acres</t>
  </si>
  <si>
    <t xml:space="preserve">       Yield (lb)</t>
  </si>
  <si>
    <t xml:space="preserve">      Yield</t>
  </si>
  <si>
    <t>Total Production</t>
  </si>
  <si>
    <t>Total Acres</t>
  </si>
  <si>
    <t xml:space="preserve">           Production (lbs)</t>
  </si>
  <si>
    <t xml:space="preserve">           Acres</t>
  </si>
  <si>
    <t xml:space="preserve">          Yield (lb)</t>
  </si>
  <si>
    <t xml:space="preserve">           Yield (lbs)</t>
  </si>
  <si>
    <t>Total production</t>
  </si>
  <si>
    <t>total acres</t>
  </si>
  <si>
    <t>COWPEA(Blackeye peas)</t>
  </si>
  <si>
    <t xml:space="preserve">     Acres</t>
  </si>
  <si>
    <t xml:space="preserve">    Yield (lb)</t>
  </si>
  <si>
    <t xml:space="preserve">Production </t>
  </si>
  <si>
    <t xml:space="preserve">         Yield (lb)</t>
  </si>
  <si>
    <t>total production</t>
  </si>
  <si>
    <t>Total acres</t>
  </si>
  <si>
    <t xml:space="preserve">     Yield (lb)</t>
  </si>
  <si>
    <t>Total Production  (Sugarcane)</t>
  </si>
  <si>
    <t>BELIZE SUGAR INDUSTRY</t>
  </si>
  <si>
    <t>PETROJAM</t>
  </si>
  <si>
    <t xml:space="preserve">          Sugarcane (L.Tons)</t>
  </si>
  <si>
    <t xml:space="preserve">     H.T. Molasses (L. Tons)</t>
  </si>
  <si>
    <t xml:space="preserve">     C.J.M. (L. Tons)</t>
  </si>
  <si>
    <t>VEGETABLES</t>
  </si>
  <si>
    <t>HOT PEPPER</t>
  </si>
  <si>
    <t>SWEET PEPPER</t>
  </si>
  <si>
    <t>STRING BEANS</t>
  </si>
  <si>
    <t>LETTUCE</t>
  </si>
  <si>
    <t>CHINESE CABBAGE</t>
  </si>
  <si>
    <t>CAULIFLOWER</t>
  </si>
  <si>
    <t>BROCCOLI</t>
  </si>
  <si>
    <t>CELERY</t>
  </si>
  <si>
    <t>CHO_CHO</t>
  </si>
  <si>
    <t>SWEET CORN</t>
  </si>
  <si>
    <t>3.  ROOT CROP</t>
  </si>
  <si>
    <t>JICAMA</t>
  </si>
  <si>
    <t>TREE CROPS AND OTHER FRUITS</t>
  </si>
  <si>
    <t xml:space="preserve">     Orange:</t>
  </si>
  <si>
    <t xml:space="preserve">          Yield </t>
  </si>
  <si>
    <t xml:space="preserve">     Grapefruit:</t>
  </si>
  <si>
    <t xml:space="preserve">        Yield</t>
  </si>
  <si>
    <t>BANANA (Exports) bxs</t>
  </si>
  <si>
    <t xml:space="preserve">                                  (33 lb boxes)</t>
  </si>
  <si>
    <t xml:space="preserve">                       (26 lb Boxes)</t>
  </si>
  <si>
    <t xml:space="preserve">     Yield</t>
  </si>
  <si>
    <t>APPLE BANANA</t>
  </si>
  <si>
    <t xml:space="preserve">          Production ( Bunches)</t>
  </si>
  <si>
    <t xml:space="preserve">        Yield (Bunches/acre)</t>
  </si>
  <si>
    <t xml:space="preserve">     Yield  (lb)</t>
  </si>
  <si>
    <t>PAPAYA (LOCAL)</t>
  </si>
  <si>
    <t>PAPAYA (EXPORT)</t>
  </si>
  <si>
    <t xml:space="preserve">     Production (lb)</t>
  </si>
  <si>
    <t xml:space="preserve">     Production (Bunches)</t>
  </si>
  <si>
    <t xml:space="preserve">     Production (Nuts)</t>
  </si>
  <si>
    <t xml:space="preserve">     Yield (Nuts)</t>
  </si>
  <si>
    <t>HONEY DEW MELON</t>
  </si>
  <si>
    <t xml:space="preserve">      Production (lbs)</t>
  </si>
  <si>
    <t xml:space="preserve">      Yield (lb)</t>
  </si>
  <si>
    <t>CATTLE</t>
  </si>
  <si>
    <t>N/A</t>
  </si>
  <si>
    <t>HONEY</t>
  </si>
  <si>
    <t xml:space="preserve">     Production</t>
  </si>
  <si>
    <t xml:space="preserve">     Yield (lbs/Hive)</t>
  </si>
  <si>
    <t>PIGS</t>
  </si>
  <si>
    <t xml:space="preserve">     Pig Population (Heads):</t>
  </si>
  <si>
    <t>POULTRY</t>
  </si>
  <si>
    <t xml:space="preserve">     Broiler Population</t>
  </si>
  <si>
    <t xml:space="preserve">     No. of Birds (Slaughtered)</t>
  </si>
  <si>
    <t>LAYERS</t>
  </si>
  <si>
    <t>TOTAL ACREAGE</t>
  </si>
  <si>
    <t>CORN Yellow</t>
  </si>
  <si>
    <t>Mech.Irrig</t>
  </si>
  <si>
    <t>Acres harvested</t>
  </si>
  <si>
    <t xml:space="preserve">     Sheep Population (Heads):</t>
  </si>
  <si>
    <t>COCO YAMS</t>
  </si>
  <si>
    <t>COCOA (wet)</t>
  </si>
  <si>
    <t>Cashew</t>
  </si>
  <si>
    <t xml:space="preserve">     Exports (lbs)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</si>
</sst>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46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left"/>
    </xf>
    <xf numFmtId="3" fontId="8" fillId="36" borderId="10" xfId="0" applyNumberFormat="1" applyFont="1" applyFill="1" applyBorder="1" applyAlignment="1">
      <alignment horizontal="center"/>
    </xf>
    <xf numFmtId="0" fontId="8" fillId="37" borderId="10" xfId="42" applyNumberFormat="1" applyFont="1" applyFill="1" applyBorder="1" applyAlignment="1">
      <alignment horizontal="center"/>
    </xf>
    <xf numFmtId="3" fontId="8" fillId="37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36" borderId="10" xfId="0" applyNumberFormat="1" applyFont="1" applyFill="1" applyBorder="1" applyAlignment="1">
      <alignment horizontal="center"/>
    </xf>
    <xf numFmtId="0" fontId="7" fillId="37" borderId="10" xfId="42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 horizontal="left"/>
    </xf>
    <xf numFmtId="3" fontId="6" fillId="38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/>
    </xf>
    <xf numFmtId="3" fontId="5" fillId="38" borderId="10" xfId="0" applyNumberFormat="1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3" fontId="6" fillId="37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38" borderId="10" xfId="0" applyNumberFormat="1" applyFont="1" applyFill="1" applyBorder="1" applyAlignment="1">
      <alignment horizontal="center"/>
    </xf>
    <xf numFmtId="3" fontId="8" fillId="39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3" fontId="6" fillId="33" borderId="10" xfId="42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1" xfId="42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PageLayoutView="0" workbookViewId="0" topLeftCell="A2">
      <pane xSplit="1" ySplit="2" topLeftCell="T352" activePane="bottomRight" state="frozen"/>
      <selection pane="topLeft" activeCell="A2" sqref="A2"/>
      <selection pane="topRight" activeCell="B2" sqref="B2"/>
      <selection pane="bottomLeft" activeCell="A4" sqref="A4"/>
      <selection pane="bottomRight" activeCell="X380" sqref="X380"/>
    </sheetView>
  </sheetViews>
  <sheetFormatPr defaultColWidth="25.00390625" defaultRowHeight="12.75"/>
  <cols>
    <col min="1" max="1" width="25.00390625" style="3" customWidth="1"/>
    <col min="2" max="2" width="18.28125" style="3" customWidth="1"/>
    <col min="3" max="11" width="15.57421875" style="3" customWidth="1"/>
    <col min="12" max="13" width="18.140625" style="3" customWidth="1"/>
    <col min="14" max="16384" width="25.00390625" style="3" customWidth="1"/>
  </cols>
  <sheetData>
    <row r="1" spans="1:7" s="7" customFormat="1" ht="18.75">
      <c r="A1" s="39" t="s">
        <v>73</v>
      </c>
      <c r="B1" s="40"/>
      <c r="C1" s="40"/>
      <c r="D1" s="40"/>
      <c r="E1" s="40"/>
      <c r="F1" s="40"/>
      <c r="G1" s="41"/>
    </row>
    <row r="2" spans="1:14" s="11" customFormat="1" ht="18.75">
      <c r="A2" s="8"/>
      <c r="B2" s="8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29"/>
    </row>
    <row r="3" spans="1:24" s="11" customFormat="1" ht="18.75">
      <c r="A3" s="8" t="s">
        <v>0</v>
      </c>
      <c r="B3" s="30">
        <v>2000</v>
      </c>
      <c r="C3" s="9">
        <v>2001</v>
      </c>
      <c r="D3" s="9">
        <v>2002</v>
      </c>
      <c r="E3" s="9">
        <v>2003</v>
      </c>
      <c r="F3" s="9">
        <v>2004</v>
      </c>
      <c r="G3" s="12">
        <v>2005</v>
      </c>
      <c r="H3" s="12">
        <v>2006</v>
      </c>
      <c r="I3" s="12">
        <v>2007</v>
      </c>
      <c r="J3" s="12">
        <v>2008</v>
      </c>
      <c r="K3" s="12">
        <v>2009</v>
      </c>
      <c r="L3" s="12">
        <v>2010</v>
      </c>
      <c r="M3" s="12">
        <v>2011</v>
      </c>
      <c r="N3" s="12">
        <v>2012</v>
      </c>
      <c r="O3" s="12">
        <v>2013</v>
      </c>
      <c r="P3" s="12">
        <v>2014</v>
      </c>
      <c r="Q3" s="12">
        <v>2015</v>
      </c>
      <c r="R3" s="12">
        <v>2016</v>
      </c>
      <c r="S3" s="12">
        <v>2017</v>
      </c>
      <c r="T3" s="12">
        <v>2018</v>
      </c>
      <c r="U3" s="12">
        <v>2019</v>
      </c>
      <c r="V3" s="12">
        <v>2020</v>
      </c>
      <c r="W3" s="12">
        <v>2021</v>
      </c>
      <c r="X3" s="12">
        <v>2022</v>
      </c>
    </row>
    <row r="4" spans="1:2" s="11" customFormat="1" ht="18.75">
      <c r="A4" s="13" t="s">
        <v>74</v>
      </c>
      <c r="B4" s="31"/>
    </row>
    <row r="5" spans="1:2" ht="11.25">
      <c r="A5" s="14" t="s">
        <v>1</v>
      </c>
      <c r="B5" s="2"/>
    </row>
    <row r="6" spans="1:2" ht="11.25">
      <c r="A6" s="3" t="s">
        <v>75</v>
      </c>
      <c r="B6" s="2"/>
    </row>
    <row r="7" spans="1:24" ht="11.25">
      <c r="A7" s="3" t="s">
        <v>76</v>
      </c>
      <c r="B7" s="2">
        <v>1646199.5</v>
      </c>
      <c r="C7" s="3">
        <v>180000</v>
      </c>
      <c r="D7" s="3">
        <v>350400</v>
      </c>
      <c r="E7" s="3">
        <v>669000</v>
      </c>
      <c r="F7" s="3">
        <v>921280</v>
      </c>
      <c r="G7" s="3">
        <v>467500</v>
      </c>
      <c r="H7" s="3">
        <v>466125</v>
      </c>
      <c r="I7" s="3">
        <v>814165</v>
      </c>
      <c r="J7" s="3">
        <v>442000</v>
      </c>
      <c r="K7" s="3">
        <v>724100</v>
      </c>
      <c r="L7" s="3">
        <v>925900</v>
      </c>
      <c r="M7" s="3">
        <v>680600</v>
      </c>
      <c r="N7" s="2">
        <v>1719400</v>
      </c>
      <c r="O7" s="2">
        <v>243600</v>
      </c>
      <c r="P7" s="3">
        <v>422900</v>
      </c>
      <c r="Q7" s="3">
        <v>1089100</v>
      </c>
      <c r="R7" s="3">
        <v>1255000</v>
      </c>
      <c r="S7" s="3">
        <v>2586300</v>
      </c>
      <c r="T7" s="3">
        <v>3694500</v>
      </c>
      <c r="U7" s="3">
        <v>1018050</v>
      </c>
      <c r="V7" s="3">
        <v>665950</v>
      </c>
      <c r="W7" s="3">
        <v>660050</v>
      </c>
      <c r="X7" s="3">
        <v>961105</v>
      </c>
    </row>
    <row r="8" spans="1:24" ht="11.25">
      <c r="A8" s="3" t="s">
        <v>77</v>
      </c>
      <c r="B8" s="2">
        <v>1995</v>
      </c>
      <c r="C8" s="3">
        <v>120</v>
      </c>
      <c r="D8" s="3">
        <v>650</v>
      </c>
      <c r="E8" s="3">
        <v>954</v>
      </c>
      <c r="F8" s="3">
        <v>969</v>
      </c>
      <c r="G8" s="3">
        <v>747</v>
      </c>
      <c r="H8" s="3">
        <v>771</v>
      </c>
      <c r="I8" s="3">
        <v>1077</v>
      </c>
      <c r="J8" s="3">
        <v>442</v>
      </c>
      <c r="K8" s="3">
        <v>1312</v>
      </c>
      <c r="L8" s="3">
        <v>994</v>
      </c>
      <c r="M8" s="3">
        <v>700</v>
      </c>
      <c r="N8" s="2">
        <v>1607</v>
      </c>
      <c r="O8" s="2">
        <v>398</v>
      </c>
      <c r="P8" s="3">
        <v>795</v>
      </c>
      <c r="Q8" s="3">
        <v>1202</v>
      </c>
      <c r="R8" s="3">
        <v>1993</v>
      </c>
      <c r="S8" s="3">
        <v>2983</v>
      </c>
      <c r="T8" s="3">
        <v>5808</v>
      </c>
      <c r="U8" s="3">
        <v>1635</v>
      </c>
      <c r="V8" s="3">
        <v>616</v>
      </c>
      <c r="W8" s="3">
        <v>774</v>
      </c>
      <c r="X8" s="3">
        <v>1370</v>
      </c>
    </row>
    <row r="9" spans="1:24" ht="11.25">
      <c r="A9" s="3" t="s">
        <v>78</v>
      </c>
      <c r="B9" s="2">
        <f>B7/B8</f>
        <v>825.162656641604</v>
      </c>
      <c r="C9" s="2">
        <f>C7/C8</f>
        <v>1500</v>
      </c>
      <c r="D9" s="3">
        <v>539</v>
      </c>
      <c r="E9" s="3">
        <f aca="true" t="shared" si="0" ref="E9:J9">E7/E8</f>
        <v>701.2578616352201</v>
      </c>
      <c r="F9" s="3">
        <f t="shared" si="0"/>
        <v>950.7533539731683</v>
      </c>
      <c r="G9" s="3">
        <f t="shared" si="0"/>
        <v>625.8366800535475</v>
      </c>
      <c r="H9" s="3">
        <f t="shared" si="0"/>
        <v>604.5719844357976</v>
      </c>
      <c r="I9" s="3">
        <f t="shared" si="0"/>
        <v>755.9563602599815</v>
      </c>
      <c r="J9" s="3">
        <f t="shared" si="0"/>
        <v>1000</v>
      </c>
      <c r="K9" s="3">
        <f aca="true" t="shared" si="1" ref="K9:P9">K7/K8</f>
        <v>551.905487804878</v>
      </c>
      <c r="L9" s="3">
        <f t="shared" si="1"/>
        <v>931.4889336016097</v>
      </c>
      <c r="M9" s="3">
        <f t="shared" si="1"/>
        <v>972.2857142857143</v>
      </c>
      <c r="N9" s="2">
        <f t="shared" si="1"/>
        <v>1069.9439950217798</v>
      </c>
      <c r="O9" s="2">
        <f t="shared" si="1"/>
        <v>612.0603015075377</v>
      </c>
      <c r="P9" s="3">
        <f t="shared" si="1"/>
        <v>531.9496855345911</v>
      </c>
      <c r="Q9" s="3">
        <f>Q7/Q8</f>
        <v>906.0732113144759</v>
      </c>
      <c r="R9" s="3">
        <f>R7/R8</f>
        <v>629.7039638735574</v>
      </c>
      <c r="S9" s="3">
        <v>867.0130740864901</v>
      </c>
      <c r="T9" s="3">
        <f>T7/T8</f>
        <v>636.1053719008264</v>
      </c>
      <c r="U9" s="3">
        <f>U7/U8</f>
        <v>622.6605504587156</v>
      </c>
      <c r="V9" s="3">
        <f>V7/V8</f>
        <v>1081.0876623376623</v>
      </c>
      <c r="W9" s="3">
        <f>W7/W8</f>
        <v>852.7777777777778</v>
      </c>
      <c r="X9" s="3">
        <f>X7/X8</f>
        <v>701.5364963503649</v>
      </c>
    </row>
    <row r="10" spans="1:15" ht="11.25">
      <c r="A10" s="3" t="s">
        <v>2</v>
      </c>
      <c r="B10" s="2"/>
      <c r="N10" s="2"/>
      <c r="O10" s="2"/>
    </row>
    <row r="11" spans="1:24" ht="12.75">
      <c r="A11" s="3" t="s">
        <v>76</v>
      </c>
      <c r="B11" s="2">
        <v>371800</v>
      </c>
      <c r="C11" s="3">
        <v>1060600</v>
      </c>
      <c r="D11" s="3">
        <v>2933520</v>
      </c>
      <c r="E11" s="3">
        <v>1912640</v>
      </c>
      <c r="F11" s="3">
        <v>1258376</v>
      </c>
      <c r="G11" s="3">
        <v>2488350</v>
      </c>
      <c r="H11" s="3">
        <v>2466675</v>
      </c>
      <c r="I11" s="3">
        <v>2124800</v>
      </c>
      <c r="J11" s="3">
        <v>2030050</v>
      </c>
      <c r="K11" s="3">
        <v>2192860</v>
      </c>
      <c r="L11" s="3">
        <v>2964380</v>
      </c>
      <c r="M11" s="3">
        <v>3339100</v>
      </c>
      <c r="N11" s="2">
        <v>5251800</v>
      </c>
      <c r="O11" s="2">
        <v>4262420</v>
      </c>
      <c r="P11" s="35">
        <v>4807965</v>
      </c>
      <c r="Q11" s="3">
        <v>5547000</v>
      </c>
      <c r="R11" s="3">
        <v>430200</v>
      </c>
      <c r="S11" s="3">
        <v>1063200</v>
      </c>
      <c r="T11" s="3">
        <v>3178600</v>
      </c>
      <c r="U11" s="3">
        <v>3702800</v>
      </c>
      <c r="V11" s="3">
        <v>3458775</v>
      </c>
      <c r="W11" s="3">
        <v>4215680</v>
      </c>
      <c r="X11" s="3">
        <v>5318380</v>
      </c>
    </row>
    <row r="12" spans="1:24" ht="12.75">
      <c r="A12" s="3" t="s">
        <v>77</v>
      </c>
      <c r="B12" s="2">
        <v>418</v>
      </c>
      <c r="C12" s="3">
        <v>1217</v>
      </c>
      <c r="D12" s="3">
        <v>3825</v>
      </c>
      <c r="E12" s="3">
        <v>2522</v>
      </c>
      <c r="F12" s="3">
        <v>1579</v>
      </c>
      <c r="G12" s="3">
        <v>2771</v>
      </c>
      <c r="H12" s="3">
        <v>2704</v>
      </c>
      <c r="I12" s="3">
        <v>2284</v>
      </c>
      <c r="J12" s="3">
        <v>2182</v>
      </c>
      <c r="K12" s="3">
        <v>2226</v>
      </c>
      <c r="L12" s="3">
        <v>3135</v>
      </c>
      <c r="M12" s="3">
        <v>3317</v>
      </c>
      <c r="N12" s="2">
        <v>4724</v>
      </c>
      <c r="O12" s="2">
        <v>3855</v>
      </c>
      <c r="P12" s="35">
        <v>4147</v>
      </c>
      <c r="Q12" s="3">
        <v>7021</v>
      </c>
      <c r="R12" s="3">
        <v>448</v>
      </c>
      <c r="S12" s="3">
        <v>1300</v>
      </c>
      <c r="T12" s="3">
        <v>3740</v>
      </c>
      <c r="U12" s="3">
        <v>3834</v>
      </c>
      <c r="V12" s="3">
        <v>3753</v>
      </c>
      <c r="W12" s="3">
        <v>4460</v>
      </c>
      <c r="X12" s="3">
        <v>6220</v>
      </c>
    </row>
    <row r="13" spans="1:24" ht="12.75">
      <c r="A13" s="3" t="s">
        <v>79</v>
      </c>
      <c r="B13" s="2">
        <f>B11/B12</f>
        <v>889.4736842105264</v>
      </c>
      <c r="C13" s="2">
        <f>C11/C12</f>
        <v>871.4872637633525</v>
      </c>
      <c r="D13" s="3">
        <v>767</v>
      </c>
      <c r="E13" s="3">
        <f>E11/E12</f>
        <v>758.3822363203807</v>
      </c>
      <c r="F13" s="3">
        <f>F11/F12</f>
        <v>796.9449018366055</v>
      </c>
      <c r="G13" s="3">
        <v>898</v>
      </c>
      <c r="H13" s="3">
        <v>898</v>
      </c>
      <c r="I13" s="3">
        <v>898</v>
      </c>
      <c r="J13" s="3">
        <f aca="true" t="shared" si="2" ref="J13:O13">J11/J12</f>
        <v>930.3620531622365</v>
      </c>
      <c r="K13" s="3">
        <f t="shared" si="2"/>
        <v>985.1123090745732</v>
      </c>
      <c r="L13" s="3">
        <f t="shared" si="2"/>
        <v>945.5757575757576</v>
      </c>
      <c r="M13" s="3">
        <f t="shared" si="2"/>
        <v>1006.6626469701538</v>
      </c>
      <c r="N13" s="2">
        <f t="shared" si="2"/>
        <v>1111.727349703641</v>
      </c>
      <c r="O13" s="2">
        <f t="shared" si="2"/>
        <v>1105.686121919585</v>
      </c>
      <c r="P13" s="35">
        <f>P11/P12</f>
        <v>1159.3838919700988</v>
      </c>
      <c r="Q13" s="3">
        <f>Q11/Q12</f>
        <v>790.0583962398518</v>
      </c>
      <c r="R13" s="3">
        <f>R11/R12</f>
        <v>960.2678571428571</v>
      </c>
      <c r="S13" s="3">
        <v>817.8461538461538</v>
      </c>
      <c r="T13" s="3">
        <f>T11/T12</f>
        <v>849.8930481283422</v>
      </c>
      <c r="U13" s="3">
        <f>U11/U12</f>
        <v>965.7798643714136</v>
      </c>
      <c r="V13" s="3">
        <f>V11/V12</f>
        <v>921.6027178257394</v>
      </c>
      <c r="W13" s="3">
        <f>W11/W12</f>
        <v>945.219730941704</v>
      </c>
      <c r="X13" s="3">
        <f>X11/X12</f>
        <v>855.0450160771704</v>
      </c>
    </row>
    <row r="14" spans="1:24" ht="11.25">
      <c r="A14" s="2" t="s">
        <v>80</v>
      </c>
      <c r="B14" s="2">
        <v>2017999.5</v>
      </c>
      <c r="C14" s="2">
        <v>1240600</v>
      </c>
      <c r="D14" s="2">
        <v>3283920</v>
      </c>
      <c r="E14" s="2">
        <f aca="true" t="shared" si="3" ref="E14:T15">E7+E11</f>
        <v>2581640</v>
      </c>
      <c r="F14" s="2">
        <f t="shared" si="3"/>
        <v>2179656</v>
      </c>
      <c r="G14" s="2">
        <f t="shared" si="3"/>
        <v>2955850</v>
      </c>
      <c r="H14" s="2">
        <f t="shared" si="3"/>
        <v>2932800</v>
      </c>
      <c r="I14" s="2">
        <f t="shared" si="3"/>
        <v>2938965</v>
      </c>
      <c r="J14" s="2">
        <f t="shared" si="3"/>
        <v>2472050</v>
      </c>
      <c r="K14" s="2">
        <f t="shared" si="3"/>
        <v>2916960</v>
      </c>
      <c r="L14" s="2">
        <f t="shared" si="3"/>
        <v>3890280</v>
      </c>
      <c r="M14" s="2">
        <f t="shared" si="3"/>
        <v>4019700</v>
      </c>
      <c r="N14" s="2">
        <f t="shared" si="3"/>
        <v>6971200</v>
      </c>
      <c r="O14" s="2">
        <f t="shared" si="3"/>
        <v>4506020</v>
      </c>
      <c r="P14" s="2">
        <f t="shared" si="3"/>
        <v>5230865</v>
      </c>
      <c r="Q14" s="2">
        <f t="shared" si="3"/>
        <v>6636100</v>
      </c>
      <c r="R14" s="2">
        <f t="shared" si="3"/>
        <v>1685200</v>
      </c>
      <c r="S14" s="2">
        <f t="shared" si="3"/>
        <v>3649500</v>
      </c>
      <c r="T14" s="2">
        <f t="shared" si="3"/>
        <v>6873100</v>
      </c>
      <c r="U14" s="3">
        <v>4720850</v>
      </c>
      <c r="V14" s="3">
        <f aca="true" t="shared" si="4" ref="V14:X15">V11+V7</f>
        <v>4124725</v>
      </c>
      <c r="W14" s="3">
        <f t="shared" si="4"/>
        <v>4875730</v>
      </c>
      <c r="X14" s="3">
        <f t="shared" si="4"/>
        <v>6279485</v>
      </c>
    </row>
    <row r="15" spans="1:24" ht="11.25">
      <c r="A15" s="2" t="s">
        <v>81</v>
      </c>
      <c r="B15" s="2">
        <f>B8+B12</f>
        <v>2413</v>
      </c>
      <c r="C15" s="2">
        <v>1337</v>
      </c>
      <c r="D15" s="2">
        <f>D8+D12</f>
        <v>4475</v>
      </c>
      <c r="E15" s="2">
        <f t="shared" si="3"/>
        <v>3476</v>
      </c>
      <c r="F15" s="2">
        <f t="shared" si="3"/>
        <v>2548</v>
      </c>
      <c r="G15" s="2">
        <f t="shared" si="3"/>
        <v>3518</v>
      </c>
      <c r="H15" s="2">
        <f t="shared" si="3"/>
        <v>3475</v>
      </c>
      <c r="I15" s="2">
        <f t="shared" si="3"/>
        <v>3361</v>
      </c>
      <c r="J15" s="2">
        <f t="shared" si="3"/>
        <v>2624</v>
      </c>
      <c r="K15" s="2">
        <f t="shared" si="3"/>
        <v>3538</v>
      </c>
      <c r="L15" s="2">
        <f t="shared" si="3"/>
        <v>4129</v>
      </c>
      <c r="M15" s="2">
        <f t="shared" si="3"/>
        <v>4017</v>
      </c>
      <c r="N15" s="2">
        <f t="shared" si="3"/>
        <v>6331</v>
      </c>
      <c r="O15" s="2">
        <f t="shared" si="3"/>
        <v>4253</v>
      </c>
      <c r="P15" s="2">
        <f t="shared" si="3"/>
        <v>4942</v>
      </c>
      <c r="Q15" s="2">
        <f t="shared" si="3"/>
        <v>8223</v>
      </c>
      <c r="R15" s="2">
        <f t="shared" si="3"/>
        <v>2441</v>
      </c>
      <c r="S15" s="2">
        <f t="shared" si="3"/>
        <v>4283</v>
      </c>
      <c r="T15" s="2">
        <f t="shared" si="3"/>
        <v>9548</v>
      </c>
      <c r="U15" s="3">
        <f>U12+U8</f>
        <v>5469</v>
      </c>
      <c r="V15" s="3">
        <f t="shared" si="4"/>
        <v>4369</v>
      </c>
      <c r="W15" s="3">
        <f t="shared" si="4"/>
        <v>5234</v>
      </c>
      <c r="X15" s="3">
        <f t="shared" si="4"/>
        <v>7590</v>
      </c>
    </row>
    <row r="16" spans="2:15" ht="11.25">
      <c r="B16" s="2"/>
      <c r="O16" s="2"/>
    </row>
    <row r="17" spans="1:15" ht="11.25">
      <c r="A17" s="14" t="s">
        <v>3</v>
      </c>
      <c r="B17" s="2"/>
      <c r="O17" s="2"/>
    </row>
    <row r="18" spans="1:15" ht="11.25">
      <c r="A18" s="2" t="s">
        <v>4</v>
      </c>
      <c r="B18" s="2"/>
      <c r="O18" s="2"/>
    </row>
    <row r="19" spans="1:24" ht="11.25">
      <c r="A19" s="3" t="s">
        <v>82</v>
      </c>
      <c r="B19" s="2">
        <v>711300</v>
      </c>
      <c r="C19" s="3">
        <v>452990</v>
      </c>
      <c r="D19" s="3">
        <v>688450</v>
      </c>
      <c r="E19" s="3">
        <v>514540</v>
      </c>
      <c r="F19" s="3">
        <v>1258270</v>
      </c>
      <c r="G19" s="3">
        <v>228150</v>
      </c>
      <c r="H19" s="3">
        <v>527400</v>
      </c>
      <c r="I19" s="3">
        <v>530200</v>
      </c>
      <c r="J19" s="3">
        <v>409900</v>
      </c>
      <c r="K19" s="3">
        <v>469000</v>
      </c>
      <c r="L19" s="3">
        <v>682860</v>
      </c>
      <c r="M19" s="3">
        <v>1175875</v>
      </c>
      <c r="N19" s="2">
        <v>1312050</v>
      </c>
      <c r="O19" s="2">
        <v>943760</v>
      </c>
      <c r="P19" s="3">
        <v>854075</v>
      </c>
      <c r="Q19" s="3">
        <v>459375</v>
      </c>
      <c r="R19" s="3">
        <v>439870</v>
      </c>
      <c r="S19" s="3">
        <v>490600</v>
      </c>
      <c r="T19" s="3">
        <v>655750</v>
      </c>
      <c r="U19" s="3">
        <v>419625</v>
      </c>
      <c r="V19" s="3">
        <v>377275</v>
      </c>
      <c r="W19" s="3">
        <v>345955</v>
      </c>
      <c r="X19" s="3">
        <v>435280</v>
      </c>
    </row>
    <row r="20" spans="1:24" ht="11.25">
      <c r="A20" s="3" t="s">
        <v>83</v>
      </c>
      <c r="B20" s="2">
        <v>1157</v>
      </c>
      <c r="C20" s="3">
        <v>890</v>
      </c>
      <c r="D20" s="3">
        <v>1517</v>
      </c>
      <c r="E20" s="3">
        <v>715</v>
      </c>
      <c r="F20" s="3">
        <v>1643</v>
      </c>
      <c r="G20" s="3">
        <v>282</v>
      </c>
      <c r="H20" s="3">
        <v>785</v>
      </c>
      <c r="I20" s="3">
        <v>709</v>
      </c>
      <c r="J20" s="3">
        <v>513</v>
      </c>
      <c r="K20" s="3">
        <v>430</v>
      </c>
      <c r="L20" s="3">
        <v>796</v>
      </c>
      <c r="M20" s="3">
        <v>1300</v>
      </c>
      <c r="N20" s="2">
        <v>1513</v>
      </c>
      <c r="O20" s="2">
        <v>1176</v>
      </c>
      <c r="P20" s="3">
        <v>875</v>
      </c>
      <c r="Q20" s="3">
        <v>385</v>
      </c>
      <c r="R20" s="3">
        <v>498</v>
      </c>
      <c r="S20" s="3">
        <v>577</v>
      </c>
      <c r="T20" s="3">
        <v>727</v>
      </c>
      <c r="U20" s="3">
        <v>484</v>
      </c>
      <c r="V20" s="3">
        <v>475.235</v>
      </c>
      <c r="W20" s="3">
        <v>410</v>
      </c>
      <c r="X20" s="3">
        <v>513</v>
      </c>
    </row>
    <row r="21" spans="1:24" ht="11.25">
      <c r="A21" s="3" t="s">
        <v>84</v>
      </c>
      <c r="B21" s="2">
        <f>B19/B20</f>
        <v>614.7796024200519</v>
      </c>
      <c r="C21" s="2">
        <f>C19/C20</f>
        <v>508.97752808988764</v>
      </c>
      <c r="D21" s="3">
        <v>454</v>
      </c>
      <c r="E21" s="3">
        <f aca="true" t="shared" si="5" ref="E21:J21">E19/E20</f>
        <v>719.6363636363636</v>
      </c>
      <c r="F21" s="3">
        <f t="shared" si="5"/>
        <v>765.8368837492392</v>
      </c>
      <c r="G21" s="3">
        <f t="shared" si="5"/>
        <v>809.0425531914893</v>
      </c>
      <c r="H21" s="3">
        <f t="shared" si="5"/>
        <v>671.8471337579617</v>
      </c>
      <c r="I21" s="3">
        <f t="shared" si="5"/>
        <v>747.8138222849083</v>
      </c>
      <c r="J21" s="3">
        <f t="shared" si="5"/>
        <v>799.0253411306043</v>
      </c>
      <c r="K21" s="3">
        <f aca="true" t="shared" si="6" ref="K21:P21">K19/K20</f>
        <v>1090.6976744186047</v>
      </c>
      <c r="L21" s="3">
        <f t="shared" si="6"/>
        <v>857.8643216080402</v>
      </c>
      <c r="M21" s="3">
        <f t="shared" si="6"/>
        <v>904.5192307692307</v>
      </c>
      <c r="N21" s="2">
        <f t="shared" si="6"/>
        <v>867.1844018506279</v>
      </c>
      <c r="O21" s="2">
        <f t="shared" si="6"/>
        <v>802.5170068027211</v>
      </c>
      <c r="P21" s="3">
        <f t="shared" si="6"/>
        <v>976.0857142857143</v>
      </c>
      <c r="Q21" s="3">
        <f>Q19/Q20</f>
        <v>1193.1818181818182</v>
      </c>
      <c r="R21" s="3">
        <f>R19/R20</f>
        <v>883.2730923694779</v>
      </c>
      <c r="S21" s="3">
        <f>S19/S20</f>
        <v>850.2599653379549</v>
      </c>
      <c r="T21" s="3">
        <f>T19/T20</f>
        <v>901.9944979367262</v>
      </c>
      <c r="U21" s="3">
        <f>U19/U20</f>
        <v>866.9938016528926</v>
      </c>
      <c r="V21" s="3">
        <v>793.8704009595252</v>
      </c>
      <c r="W21" s="3">
        <f>W19/W20</f>
        <v>843.7926829268292</v>
      </c>
      <c r="X21" s="3">
        <f>X19/X20</f>
        <v>848.4990253411306</v>
      </c>
    </row>
    <row r="22" spans="1:15" ht="11.25">
      <c r="A22" s="2" t="s">
        <v>5</v>
      </c>
      <c r="B22" s="2"/>
      <c r="N22" s="2"/>
      <c r="O22" s="2"/>
    </row>
    <row r="23" spans="1:24" ht="11.25">
      <c r="A23" s="3" t="s">
        <v>82</v>
      </c>
      <c r="B23" s="2">
        <v>10196539</v>
      </c>
      <c r="C23" s="3">
        <v>12343135</v>
      </c>
      <c r="D23" s="3">
        <v>4251046</v>
      </c>
      <c r="E23" s="3">
        <v>9153400</v>
      </c>
      <c r="F23" s="3">
        <v>5371650</v>
      </c>
      <c r="G23" s="3">
        <v>7393400</v>
      </c>
      <c r="H23" s="3">
        <v>5153300</v>
      </c>
      <c r="I23" s="3">
        <v>5724765</v>
      </c>
      <c r="J23" s="3">
        <v>5122800</v>
      </c>
      <c r="K23" s="3">
        <v>5404700</v>
      </c>
      <c r="L23" s="3">
        <v>13890300</v>
      </c>
      <c r="M23" s="3">
        <v>6991400</v>
      </c>
      <c r="N23" s="2">
        <v>12006200</v>
      </c>
      <c r="O23" s="2">
        <v>11535400</v>
      </c>
      <c r="P23" s="3">
        <v>9486275</v>
      </c>
      <c r="Q23" s="3">
        <v>20779500</v>
      </c>
      <c r="R23" s="3">
        <v>9240500</v>
      </c>
      <c r="S23" s="3">
        <v>11050700</v>
      </c>
      <c r="T23" s="3">
        <v>11332100</v>
      </c>
      <c r="U23" s="3">
        <v>11251800</v>
      </c>
      <c r="V23" s="3">
        <v>10969918.2</v>
      </c>
      <c r="W23" s="3">
        <v>13731000</v>
      </c>
      <c r="X23" s="3">
        <v>13019200</v>
      </c>
    </row>
    <row r="24" spans="1:24" ht="11.25">
      <c r="A24" s="3" t="s">
        <v>83</v>
      </c>
      <c r="B24" s="2">
        <v>12310</v>
      </c>
      <c r="C24" s="3">
        <v>16166</v>
      </c>
      <c r="D24" s="3">
        <v>10065</v>
      </c>
      <c r="E24" s="3">
        <v>11075</v>
      </c>
      <c r="F24" s="3">
        <v>9786</v>
      </c>
      <c r="G24" s="3">
        <v>9745</v>
      </c>
      <c r="H24" s="3">
        <v>8315</v>
      </c>
      <c r="I24" s="3">
        <v>8097</v>
      </c>
      <c r="J24" s="3">
        <v>9464</v>
      </c>
      <c r="K24" s="3">
        <v>9134</v>
      </c>
      <c r="L24" s="3">
        <v>16650</v>
      </c>
      <c r="M24" s="3">
        <v>11400</v>
      </c>
      <c r="N24" s="2">
        <v>12869</v>
      </c>
      <c r="O24" s="2">
        <v>19594</v>
      </c>
      <c r="P24" s="3">
        <v>16010</v>
      </c>
      <c r="Q24" s="3">
        <v>23759</v>
      </c>
      <c r="R24" s="3">
        <v>16207</v>
      </c>
      <c r="S24" s="3">
        <v>16140</v>
      </c>
      <c r="T24" s="3">
        <v>15424</v>
      </c>
      <c r="U24" s="3">
        <v>11974</v>
      </c>
      <c r="V24" s="3">
        <v>11294</v>
      </c>
      <c r="W24" s="3">
        <v>16269</v>
      </c>
      <c r="X24" s="3">
        <v>13757</v>
      </c>
    </row>
    <row r="25" spans="1:24" ht="11.25">
      <c r="A25" s="3" t="s">
        <v>85</v>
      </c>
      <c r="B25" s="2">
        <f>B23/B24</f>
        <v>828.3134849715678</v>
      </c>
      <c r="C25" s="2">
        <f>C23/C24</f>
        <v>763.5243721390573</v>
      </c>
      <c r="D25" s="3">
        <v>422</v>
      </c>
      <c r="E25" s="3">
        <f aca="true" t="shared" si="7" ref="E25:J25">E23/E24</f>
        <v>826.492099322799</v>
      </c>
      <c r="F25" s="3">
        <f t="shared" si="7"/>
        <v>548.9117106069896</v>
      </c>
      <c r="G25" s="3">
        <f t="shared" si="7"/>
        <v>758.6865059004617</v>
      </c>
      <c r="H25" s="3">
        <f t="shared" si="7"/>
        <v>619.7594708358389</v>
      </c>
      <c r="I25" s="3">
        <f t="shared" si="7"/>
        <v>707.0229714709152</v>
      </c>
      <c r="J25" s="3">
        <f t="shared" si="7"/>
        <v>541.2933220625529</v>
      </c>
      <c r="K25" s="3">
        <f aca="true" t="shared" si="8" ref="K25:P25">K23/K24</f>
        <v>591.712283774907</v>
      </c>
      <c r="L25" s="3">
        <f t="shared" si="8"/>
        <v>834.2522522522522</v>
      </c>
      <c r="M25" s="3">
        <f t="shared" si="8"/>
        <v>613.280701754386</v>
      </c>
      <c r="N25" s="2">
        <f t="shared" si="8"/>
        <v>932.9551635713731</v>
      </c>
      <c r="O25" s="2">
        <f t="shared" si="8"/>
        <v>588.7210370521589</v>
      </c>
      <c r="P25" s="3">
        <f t="shared" si="8"/>
        <v>592.5218613366645</v>
      </c>
      <c r="Q25" s="3">
        <f>Q23/Q24</f>
        <v>874.5948903573383</v>
      </c>
      <c r="R25" s="3">
        <f>R23/R24</f>
        <v>570.1548713518849</v>
      </c>
      <c r="S25" s="3">
        <v>684.6778190830236</v>
      </c>
      <c r="T25" s="3">
        <f>T23/T24</f>
        <v>734.705653526971</v>
      </c>
      <c r="U25" s="3">
        <f>U23/U24</f>
        <v>939.685986303658</v>
      </c>
      <c r="V25" s="3">
        <f>V23/V24</f>
        <v>971.3049583849831</v>
      </c>
      <c r="W25" s="3">
        <f>W23/W24</f>
        <v>843.9977872026553</v>
      </c>
      <c r="X25" s="3">
        <f>X23/X24</f>
        <v>946.3691211746747</v>
      </c>
    </row>
    <row r="26" spans="1:24" ht="11.25">
      <c r="A26" s="2" t="s">
        <v>86</v>
      </c>
      <c r="B26" s="2">
        <f>B23+B19</f>
        <v>10907839</v>
      </c>
      <c r="C26" s="2">
        <v>12796125</v>
      </c>
      <c r="D26" s="2">
        <f aca="true" t="shared" si="9" ref="D26:K27">D19+D23</f>
        <v>4939496</v>
      </c>
      <c r="E26" s="2">
        <f t="shared" si="9"/>
        <v>9667940</v>
      </c>
      <c r="F26" s="2">
        <f t="shared" si="9"/>
        <v>6629920</v>
      </c>
      <c r="G26" s="2">
        <f t="shared" si="9"/>
        <v>7621550</v>
      </c>
      <c r="H26" s="2">
        <f t="shared" si="9"/>
        <v>5680700</v>
      </c>
      <c r="I26" s="2">
        <f t="shared" si="9"/>
        <v>6254965</v>
      </c>
      <c r="J26" s="2">
        <f t="shared" si="9"/>
        <v>5532700</v>
      </c>
      <c r="K26" s="2">
        <f t="shared" si="9"/>
        <v>5873700</v>
      </c>
      <c r="L26" s="3">
        <f aca="true" t="shared" si="10" ref="L26:T27">L23+L19</f>
        <v>14573160</v>
      </c>
      <c r="M26" s="3">
        <f t="shared" si="10"/>
        <v>8167275</v>
      </c>
      <c r="N26" s="3">
        <f t="shared" si="10"/>
        <v>13318250</v>
      </c>
      <c r="O26" s="3">
        <f t="shared" si="10"/>
        <v>12479160</v>
      </c>
      <c r="P26" s="3">
        <f t="shared" si="10"/>
        <v>10340350</v>
      </c>
      <c r="Q26" s="3">
        <f t="shared" si="10"/>
        <v>21238875</v>
      </c>
      <c r="R26" s="3">
        <f t="shared" si="10"/>
        <v>9680370</v>
      </c>
      <c r="S26" s="3">
        <f t="shared" si="10"/>
        <v>11541300</v>
      </c>
      <c r="T26" s="3">
        <f t="shared" si="10"/>
        <v>11987850</v>
      </c>
      <c r="U26" s="3">
        <v>11671425</v>
      </c>
      <c r="V26" s="3">
        <f aca="true" t="shared" si="11" ref="V26:X27">V23+V19</f>
        <v>11347193.2</v>
      </c>
      <c r="W26" s="3">
        <f t="shared" si="11"/>
        <v>14076955</v>
      </c>
      <c r="X26" s="3">
        <f t="shared" si="11"/>
        <v>13454480</v>
      </c>
    </row>
    <row r="27" spans="1:24" ht="11.25">
      <c r="A27" s="2" t="s">
        <v>87</v>
      </c>
      <c r="B27" s="2">
        <f>B24+B20</f>
        <v>13467</v>
      </c>
      <c r="C27" s="2">
        <v>17056</v>
      </c>
      <c r="D27" s="2">
        <f t="shared" si="9"/>
        <v>11582</v>
      </c>
      <c r="E27" s="2">
        <f t="shared" si="9"/>
        <v>11790</v>
      </c>
      <c r="F27" s="2">
        <f t="shared" si="9"/>
        <v>11429</v>
      </c>
      <c r="G27" s="2">
        <f t="shared" si="9"/>
        <v>10027</v>
      </c>
      <c r="H27" s="2">
        <f t="shared" si="9"/>
        <v>9100</v>
      </c>
      <c r="I27" s="2">
        <f t="shared" si="9"/>
        <v>8806</v>
      </c>
      <c r="J27" s="2">
        <f t="shared" si="9"/>
        <v>9977</v>
      </c>
      <c r="K27" s="2">
        <f t="shared" si="9"/>
        <v>9564</v>
      </c>
      <c r="L27" s="3">
        <f t="shared" si="10"/>
        <v>17446</v>
      </c>
      <c r="M27" s="3">
        <f t="shared" si="10"/>
        <v>12700</v>
      </c>
      <c r="N27" s="3">
        <f t="shared" si="10"/>
        <v>14382</v>
      </c>
      <c r="O27" s="3">
        <f t="shared" si="10"/>
        <v>20770</v>
      </c>
      <c r="P27" s="3">
        <f t="shared" si="10"/>
        <v>16885</v>
      </c>
      <c r="Q27" s="3">
        <f t="shared" si="10"/>
        <v>24144</v>
      </c>
      <c r="R27" s="3">
        <f t="shared" si="10"/>
        <v>16705</v>
      </c>
      <c r="S27" s="3">
        <f t="shared" si="10"/>
        <v>16717</v>
      </c>
      <c r="T27" s="3">
        <f t="shared" si="10"/>
        <v>16151</v>
      </c>
      <c r="U27" s="3">
        <f>U24+U20</f>
        <v>12458</v>
      </c>
      <c r="V27" s="3">
        <f t="shared" si="11"/>
        <v>11769.235</v>
      </c>
      <c r="W27" s="3">
        <f t="shared" si="11"/>
        <v>16679</v>
      </c>
      <c r="X27" s="3">
        <f t="shared" si="11"/>
        <v>14270</v>
      </c>
    </row>
    <row r="28" spans="2:15" ht="11.25">
      <c r="B28" s="2"/>
      <c r="O28" s="2"/>
    </row>
    <row r="29" spans="1:15" ht="11.25">
      <c r="A29" s="14" t="s">
        <v>88</v>
      </c>
      <c r="B29" s="2"/>
      <c r="O29" s="2"/>
    </row>
    <row r="30" spans="1:24" ht="11.25">
      <c r="A30" s="3" t="s">
        <v>76</v>
      </c>
      <c r="B30" s="2">
        <v>6300900</v>
      </c>
      <c r="C30" s="3">
        <v>7198492</v>
      </c>
      <c r="D30" s="3">
        <v>8225356</v>
      </c>
      <c r="E30" s="3">
        <v>6902400</v>
      </c>
      <c r="F30" s="3">
        <v>5951000</v>
      </c>
      <c r="G30" s="3">
        <v>5049000</v>
      </c>
      <c r="H30" s="3">
        <v>4907100</v>
      </c>
      <c r="I30" s="3">
        <v>5436100</v>
      </c>
      <c r="J30" s="3">
        <v>6761700</v>
      </c>
      <c r="K30" s="3">
        <v>8097700</v>
      </c>
      <c r="L30" s="3">
        <v>5904200</v>
      </c>
      <c r="M30" s="3">
        <v>7021400</v>
      </c>
      <c r="N30" s="2">
        <v>5997000</v>
      </c>
      <c r="O30" s="2">
        <v>6447100</v>
      </c>
      <c r="P30" s="3">
        <v>4478600</v>
      </c>
      <c r="Q30" s="3">
        <v>5958800</v>
      </c>
      <c r="R30" s="3">
        <v>9075300</v>
      </c>
      <c r="S30" s="3">
        <v>3681200</v>
      </c>
      <c r="T30" s="3">
        <v>3406400</v>
      </c>
      <c r="U30" s="3">
        <v>4475800</v>
      </c>
      <c r="V30" s="3">
        <v>5775000</v>
      </c>
      <c r="W30" s="3">
        <v>3853700</v>
      </c>
      <c r="X30" s="3">
        <v>3759700</v>
      </c>
    </row>
    <row r="31" spans="1:24" ht="11.25">
      <c r="A31" s="3" t="s">
        <v>89</v>
      </c>
      <c r="B31" s="2">
        <v>5143</v>
      </c>
      <c r="C31" s="3">
        <v>5993</v>
      </c>
      <c r="D31" s="3">
        <v>6933</v>
      </c>
      <c r="E31" s="3">
        <v>4798</v>
      </c>
      <c r="F31" s="3">
        <v>5898</v>
      </c>
      <c r="G31" s="3">
        <v>5091</v>
      </c>
      <c r="H31" s="3">
        <v>5320</v>
      </c>
      <c r="I31" s="3">
        <v>5790</v>
      </c>
      <c r="J31" s="3">
        <v>6842</v>
      </c>
      <c r="K31" s="3">
        <v>6645</v>
      </c>
      <c r="L31" s="3">
        <v>5187</v>
      </c>
      <c r="M31" s="3">
        <v>5950</v>
      </c>
      <c r="N31" s="2">
        <v>6666</v>
      </c>
      <c r="O31" s="2">
        <v>6142</v>
      </c>
      <c r="P31" s="3">
        <v>5308</v>
      </c>
      <c r="Q31" s="3">
        <v>5585</v>
      </c>
      <c r="R31" s="3">
        <v>7250</v>
      </c>
      <c r="S31" s="3">
        <v>3822</v>
      </c>
      <c r="T31" s="3">
        <v>4347</v>
      </c>
      <c r="U31" s="3">
        <v>3987</v>
      </c>
      <c r="V31" s="3">
        <v>6136</v>
      </c>
      <c r="W31" s="3">
        <v>7915</v>
      </c>
      <c r="X31" s="3">
        <v>4512</v>
      </c>
    </row>
    <row r="32" spans="1:24" ht="11.25">
      <c r="A32" s="3" t="s">
        <v>90</v>
      </c>
      <c r="B32" s="2">
        <f>B30/B31</f>
        <v>1225.140968306436</v>
      </c>
      <c r="C32" s="2">
        <f>C30/C31</f>
        <v>1201.150008343067</v>
      </c>
      <c r="D32" s="3">
        <v>1186</v>
      </c>
      <c r="E32" s="3">
        <f aca="true" t="shared" si="12" ref="E32:J32">E30/E31</f>
        <v>1438.5994164235099</v>
      </c>
      <c r="F32" s="3">
        <f t="shared" si="12"/>
        <v>1008.9860969820278</v>
      </c>
      <c r="G32" s="3">
        <f t="shared" si="12"/>
        <v>991.7501473187979</v>
      </c>
      <c r="H32" s="3">
        <f t="shared" si="12"/>
        <v>922.3872180451128</v>
      </c>
      <c r="I32" s="3">
        <f t="shared" si="12"/>
        <v>938.8773747841105</v>
      </c>
      <c r="J32" s="3">
        <f t="shared" si="12"/>
        <v>988.2636655948553</v>
      </c>
      <c r="K32" s="3">
        <f aca="true" t="shared" si="13" ref="K32:P32">K30/K31</f>
        <v>1218.6155003762228</v>
      </c>
      <c r="L32" s="3">
        <f t="shared" si="13"/>
        <v>1138.2687487950645</v>
      </c>
      <c r="M32" s="3">
        <f t="shared" si="13"/>
        <v>1180.0672268907563</v>
      </c>
      <c r="N32" s="3">
        <f t="shared" si="13"/>
        <v>899.6399639963996</v>
      </c>
      <c r="O32" s="2">
        <f t="shared" si="13"/>
        <v>1049.6743731683491</v>
      </c>
      <c r="P32" s="3">
        <f t="shared" si="13"/>
        <v>843.7452901281085</v>
      </c>
      <c r="Q32" s="3">
        <f aca="true" t="shared" si="14" ref="Q32:V32">Q30/Q31</f>
        <v>1066.9292748433304</v>
      </c>
      <c r="R32" s="3">
        <f t="shared" si="14"/>
        <v>1251.7655172413793</v>
      </c>
      <c r="S32" s="3">
        <f t="shared" si="14"/>
        <v>963.1606488749346</v>
      </c>
      <c r="T32" s="3">
        <f t="shared" si="14"/>
        <v>783.6208879687141</v>
      </c>
      <c r="U32" s="3">
        <f t="shared" si="14"/>
        <v>1122.5984449460748</v>
      </c>
      <c r="V32" s="3">
        <f t="shared" si="14"/>
        <v>941.1668839634941</v>
      </c>
      <c r="W32" s="3">
        <f>W30/W31</f>
        <v>486.8856601389766</v>
      </c>
      <c r="X32" s="3">
        <f>X30/X31</f>
        <v>833.2668439716313</v>
      </c>
    </row>
    <row r="33" spans="2:15" ht="11.25">
      <c r="B33" s="2"/>
      <c r="O33" s="2"/>
    </row>
    <row r="34" spans="1:15" ht="11.25">
      <c r="A34" s="2" t="s">
        <v>68</v>
      </c>
      <c r="B34" s="2"/>
      <c r="O34" s="2"/>
    </row>
    <row r="35" spans="1:24" ht="11.25">
      <c r="A35" s="3" t="s">
        <v>91</v>
      </c>
      <c r="B35" s="2"/>
      <c r="D35" s="3">
        <v>831690</v>
      </c>
      <c r="E35" s="3">
        <v>684300</v>
      </c>
      <c r="F35" s="3">
        <v>149000</v>
      </c>
      <c r="G35" s="3">
        <v>1144700</v>
      </c>
      <c r="H35" s="3">
        <v>689225</v>
      </c>
      <c r="I35" s="3">
        <v>913400</v>
      </c>
      <c r="J35" s="3">
        <v>1076000</v>
      </c>
      <c r="K35" s="3">
        <v>1623800</v>
      </c>
      <c r="L35" s="3">
        <v>1275750</v>
      </c>
      <c r="M35" s="3">
        <v>773600</v>
      </c>
      <c r="N35" s="2">
        <v>3526780</v>
      </c>
      <c r="O35" s="2">
        <v>2034900</v>
      </c>
      <c r="P35" s="3">
        <v>583700</v>
      </c>
      <c r="Q35" s="3">
        <v>1181800</v>
      </c>
      <c r="R35" s="3">
        <v>739900</v>
      </c>
      <c r="S35" s="3">
        <v>998500</v>
      </c>
      <c r="T35" s="3">
        <v>744100</v>
      </c>
      <c r="U35" s="3">
        <v>825600</v>
      </c>
      <c r="V35" s="3">
        <v>801218</v>
      </c>
      <c r="W35" s="3">
        <v>1028995</v>
      </c>
      <c r="X35" s="3">
        <v>896800</v>
      </c>
    </row>
    <row r="36" spans="1:24" ht="11.25">
      <c r="A36" s="3" t="s">
        <v>64</v>
      </c>
      <c r="B36" s="2"/>
      <c r="D36" s="3">
        <v>1052</v>
      </c>
      <c r="E36" s="3">
        <v>830</v>
      </c>
      <c r="F36" s="3">
        <v>430</v>
      </c>
      <c r="G36" s="3">
        <v>1391</v>
      </c>
      <c r="H36" s="3">
        <v>1113</v>
      </c>
      <c r="I36" s="3">
        <v>1176</v>
      </c>
      <c r="J36" s="3">
        <v>1105</v>
      </c>
      <c r="K36" s="3">
        <v>2134</v>
      </c>
      <c r="L36" s="3">
        <v>1457</v>
      </c>
      <c r="M36" s="3">
        <v>1794</v>
      </c>
      <c r="N36" s="2">
        <v>3861</v>
      </c>
      <c r="O36" s="2">
        <v>2543</v>
      </c>
      <c r="P36" s="3">
        <v>774</v>
      </c>
      <c r="Q36" s="3">
        <v>1757</v>
      </c>
      <c r="R36" s="3">
        <v>1462</v>
      </c>
      <c r="S36" s="3">
        <v>1864</v>
      </c>
      <c r="T36" s="3">
        <v>1076</v>
      </c>
      <c r="U36" s="3">
        <v>1215</v>
      </c>
      <c r="V36" s="3">
        <v>1268</v>
      </c>
      <c r="W36" s="3">
        <v>1832</v>
      </c>
      <c r="X36" s="3">
        <v>951</v>
      </c>
    </row>
    <row r="37" spans="1:15" ht="11.25">
      <c r="A37" s="14" t="s">
        <v>149</v>
      </c>
      <c r="B37" s="2"/>
      <c r="O37" s="2"/>
    </row>
    <row r="38" spans="1:15" ht="11.25">
      <c r="A38" s="2" t="s">
        <v>6</v>
      </c>
      <c r="B38" s="2"/>
      <c r="O38" s="2"/>
    </row>
    <row r="39" spans="1:24" ht="11.25">
      <c r="A39" s="3" t="s">
        <v>7</v>
      </c>
      <c r="B39" s="2">
        <v>13359574</v>
      </c>
      <c r="C39" s="3">
        <v>6797000</v>
      </c>
      <c r="D39" s="3">
        <v>11186995</v>
      </c>
      <c r="E39" s="3">
        <v>10990012</v>
      </c>
      <c r="F39" s="3">
        <v>7569700</v>
      </c>
      <c r="G39" s="3">
        <v>11075944</v>
      </c>
      <c r="H39" s="3">
        <v>9406216</v>
      </c>
      <c r="I39" s="3">
        <v>9086110</v>
      </c>
      <c r="J39" s="3">
        <v>7988738</v>
      </c>
      <c r="K39" s="3">
        <v>10990475</v>
      </c>
      <c r="L39" s="3">
        <v>10236800</v>
      </c>
      <c r="M39" s="3">
        <v>9524450</v>
      </c>
      <c r="N39" s="2">
        <v>5604019</v>
      </c>
      <c r="O39" s="2">
        <v>7806093</v>
      </c>
      <c r="P39" s="3">
        <v>5106706</v>
      </c>
      <c r="Q39" s="3">
        <v>4938585</v>
      </c>
      <c r="R39" s="3">
        <v>1333450</v>
      </c>
      <c r="S39" s="3">
        <v>3483300</v>
      </c>
      <c r="T39" s="3">
        <v>4230400</v>
      </c>
      <c r="U39" s="3">
        <v>2217200</v>
      </c>
      <c r="V39" s="3">
        <v>7548080</v>
      </c>
      <c r="W39" s="3">
        <v>7517180</v>
      </c>
      <c r="X39" s="3">
        <v>2456715</v>
      </c>
    </row>
    <row r="40" spans="1:24" ht="11.25">
      <c r="A40" s="3" t="s">
        <v>8</v>
      </c>
      <c r="B40" s="2">
        <v>10050</v>
      </c>
      <c r="C40" s="3">
        <v>4900</v>
      </c>
      <c r="D40" s="3">
        <v>7764</v>
      </c>
      <c r="E40" s="3">
        <v>6114</v>
      </c>
      <c r="F40" s="3">
        <v>5081</v>
      </c>
      <c r="G40" s="3">
        <v>6939</v>
      </c>
      <c r="H40" s="3">
        <v>5601</v>
      </c>
      <c r="I40" s="3">
        <v>5473</v>
      </c>
      <c r="J40" s="3">
        <v>4691</v>
      </c>
      <c r="K40" s="3">
        <v>8042</v>
      </c>
      <c r="L40" s="3">
        <v>7163</v>
      </c>
      <c r="M40" s="3">
        <v>6206</v>
      </c>
      <c r="N40" s="2">
        <v>4146</v>
      </c>
      <c r="O40" s="2">
        <v>6065</v>
      </c>
      <c r="P40" s="3">
        <v>5463</v>
      </c>
      <c r="Q40" s="3">
        <v>5101</v>
      </c>
      <c r="R40" s="3">
        <v>1306</v>
      </c>
      <c r="S40" s="3">
        <v>2276</v>
      </c>
      <c r="T40" s="3">
        <v>2822</v>
      </c>
      <c r="U40" s="3">
        <v>1737</v>
      </c>
      <c r="V40" s="3">
        <v>5279</v>
      </c>
      <c r="W40" s="3">
        <v>5286</v>
      </c>
      <c r="X40" s="3">
        <v>1794</v>
      </c>
    </row>
    <row r="41" spans="1:24" ht="11.25">
      <c r="A41" s="3" t="s">
        <v>92</v>
      </c>
      <c r="B41" s="2">
        <f>B39/B40</f>
        <v>1329.3108457711444</v>
      </c>
      <c r="C41" s="2">
        <f>C39/C40</f>
        <v>1387.142857142857</v>
      </c>
      <c r="D41" s="3">
        <v>1441</v>
      </c>
      <c r="E41" s="3">
        <f aca="true" t="shared" si="15" ref="E41:J41">E39/E40</f>
        <v>1797.5158652273471</v>
      </c>
      <c r="F41" s="3">
        <f t="shared" si="15"/>
        <v>1489.8051564652628</v>
      </c>
      <c r="G41" s="3">
        <f t="shared" si="15"/>
        <v>1596.1873468799538</v>
      </c>
      <c r="H41" s="3">
        <f t="shared" si="15"/>
        <v>1679.381539010891</v>
      </c>
      <c r="I41" s="3">
        <f t="shared" si="15"/>
        <v>1660.1699250867896</v>
      </c>
      <c r="J41" s="3">
        <f t="shared" si="15"/>
        <v>1702.9925389042849</v>
      </c>
      <c r="K41" s="3">
        <f aca="true" t="shared" si="16" ref="K41:P41">K39/K40</f>
        <v>1366.6345436458591</v>
      </c>
      <c r="L41" s="3">
        <f t="shared" si="16"/>
        <v>1429.121876308809</v>
      </c>
      <c r="M41" s="3">
        <f t="shared" si="16"/>
        <v>1534.7164034805028</v>
      </c>
      <c r="N41" s="3">
        <f t="shared" si="16"/>
        <v>1351.6688374336711</v>
      </c>
      <c r="O41" s="2">
        <f t="shared" si="16"/>
        <v>1287.0722176422094</v>
      </c>
      <c r="P41" s="3">
        <f t="shared" si="16"/>
        <v>934.7805235218744</v>
      </c>
      <c r="Q41" s="3">
        <f aca="true" t="shared" si="17" ref="Q41:V41">Q39/Q40</f>
        <v>968.1601646735934</v>
      </c>
      <c r="R41" s="3">
        <f t="shared" si="17"/>
        <v>1021.0183767228177</v>
      </c>
      <c r="S41" s="3">
        <f t="shared" si="17"/>
        <v>1530.4481546572936</v>
      </c>
      <c r="T41" s="3">
        <f t="shared" si="17"/>
        <v>1499.078667611623</v>
      </c>
      <c r="U41" s="3">
        <f t="shared" si="17"/>
        <v>1276.4536557282672</v>
      </c>
      <c r="V41" s="3">
        <f t="shared" si="17"/>
        <v>1429.8314074635348</v>
      </c>
      <c r="W41" s="3">
        <f>W39/W40</f>
        <v>1422.09231933409</v>
      </c>
      <c r="X41" s="3">
        <f>X39/X40</f>
        <v>1369.4063545150502</v>
      </c>
    </row>
    <row r="42" spans="1:15" ht="11.25">
      <c r="A42" s="2" t="s">
        <v>9</v>
      </c>
      <c r="B42" s="2"/>
      <c r="O42" s="2"/>
    </row>
    <row r="43" spans="1:24" ht="11.25">
      <c r="A43" s="3" t="s">
        <v>7</v>
      </c>
      <c r="B43" s="2">
        <v>56573788</v>
      </c>
      <c r="C43" s="3">
        <v>74189720</v>
      </c>
      <c r="D43" s="3">
        <v>62423663</v>
      </c>
      <c r="E43" s="3">
        <v>67484100</v>
      </c>
      <c r="F43" s="3">
        <v>59580600</v>
      </c>
      <c r="G43" s="3">
        <v>65300481</v>
      </c>
      <c r="H43" s="3">
        <v>53200600</v>
      </c>
      <c r="I43" s="3">
        <v>75380500</v>
      </c>
      <c r="J43" s="3">
        <v>57285200</v>
      </c>
      <c r="K43" s="3">
        <v>88307100</v>
      </c>
      <c r="L43" s="3">
        <v>89017500</v>
      </c>
      <c r="M43" s="3">
        <v>99868500</v>
      </c>
      <c r="N43" s="2">
        <v>114871970</v>
      </c>
      <c r="O43" s="2">
        <v>139136880</v>
      </c>
      <c r="P43" s="3">
        <v>140265342</v>
      </c>
      <c r="Q43" s="3">
        <v>106117200</v>
      </c>
      <c r="R43" s="3">
        <v>135694765</v>
      </c>
      <c r="S43" s="3">
        <v>182157340</v>
      </c>
      <c r="T43" s="3">
        <v>152677949</v>
      </c>
      <c r="U43" s="3">
        <v>110853395</v>
      </c>
      <c r="V43" s="3">
        <v>145364735</v>
      </c>
      <c r="W43" s="3">
        <v>207782131</v>
      </c>
      <c r="X43" s="3">
        <v>221844100</v>
      </c>
    </row>
    <row r="44" spans="1:24" ht="11.25">
      <c r="A44" s="3" t="s">
        <v>8</v>
      </c>
      <c r="B44" s="2">
        <v>24969</v>
      </c>
      <c r="C44" s="3">
        <v>25268</v>
      </c>
      <c r="D44" s="3">
        <v>27571</v>
      </c>
      <c r="E44" s="3">
        <v>25453</v>
      </c>
      <c r="F44" s="3">
        <v>26335</v>
      </c>
      <c r="G44" s="3">
        <v>22352</v>
      </c>
      <c r="H44" s="3">
        <v>20402</v>
      </c>
      <c r="I44" s="3">
        <v>28037</v>
      </c>
      <c r="J44" s="3">
        <v>24263</v>
      </c>
      <c r="K44" s="3">
        <v>29768</v>
      </c>
      <c r="L44" s="3">
        <v>26513</v>
      </c>
      <c r="M44" s="3">
        <v>27924</v>
      </c>
      <c r="N44" s="2">
        <v>29021</v>
      </c>
      <c r="O44" s="2">
        <v>38199</v>
      </c>
      <c r="P44" s="3">
        <v>35492</v>
      </c>
      <c r="Q44" s="3">
        <v>32984</v>
      </c>
      <c r="R44" s="3">
        <v>49408</v>
      </c>
      <c r="S44" s="3">
        <v>39012</v>
      </c>
      <c r="T44" s="3">
        <v>35985</v>
      </c>
      <c r="U44" s="3">
        <v>42385</v>
      </c>
      <c r="V44" s="3">
        <v>36735</v>
      </c>
      <c r="W44" s="3">
        <v>47091</v>
      </c>
      <c r="X44" s="3">
        <v>47827</v>
      </c>
    </row>
    <row r="45" spans="1:24" ht="11.25">
      <c r="A45" s="3" t="s">
        <v>92</v>
      </c>
      <c r="B45" s="2">
        <f>B43/B44</f>
        <v>2265.7610637190114</v>
      </c>
      <c r="C45" s="2">
        <f>C43/C44</f>
        <v>2936.1136615482033</v>
      </c>
      <c r="D45" s="3">
        <v>2264</v>
      </c>
      <c r="E45" s="3">
        <f aca="true" t="shared" si="18" ref="E45:J45">E43/E44</f>
        <v>2651.322044552705</v>
      </c>
      <c r="F45" s="3">
        <f t="shared" si="18"/>
        <v>2262.41123979495</v>
      </c>
      <c r="G45" s="3">
        <f t="shared" si="18"/>
        <v>2921.460316750179</v>
      </c>
      <c r="H45" s="3">
        <f t="shared" si="18"/>
        <v>2607.6169003038917</v>
      </c>
      <c r="I45" s="3">
        <f t="shared" si="18"/>
        <v>2688.6079109747834</v>
      </c>
      <c r="J45" s="3">
        <f t="shared" si="18"/>
        <v>2361.0105922598195</v>
      </c>
      <c r="K45" s="3">
        <f aca="true" t="shared" si="19" ref="K45:P45">K43/K44</f>
        <v>2966.5110185434023</v>
      </c>
      <c r="L45" s="3">
        <f t="shared" si="19"/>
        <v>3357.503866027986</v>
      </c>
      <c r="M45" s="3">
        <f t="shared" si="19"/>
        <v>3576.4396218306833</v>
      </c>
      <c r="N45" s="3">
        <f t="shared" si="19"/>
        <v>3958.2361048895627</v>
      </c>
      <c r="O45" s="2">
        <f t="shared" si="19"/>
        <v>3642.422052933323</v>
      </c>
      <c r="P45" s="3">
        <f t="shared" si="19"/>
        <v>3952.026991998197</v>
      </c>
      <c r="Q45" s="3">
        <f>Q43/Q44</f>
        <v>3217.23259762309</v>
      </c>
      <c r="R45" s="3">
        <f>R43/R44</f>
        <v>2746.4128278821245</v>
      </c>
      <c r="S45" s="3">
        <v>4669.264328924433</v>
      </c>
      <c r="T45" s="3">
        <f>T43/T44</f>
        <v>4242.821981381131</v>
      </c>
      <c r="U45" s="3">
        <f>U43/U44</f>
        <v>2615.392119853722</v>
      </c>
      <c r="V45" s="3">
        <f>V43/V44</f>
        <v>3957.1181434599157</v>
      </c>
      <c r="W45" s="3">
        <f>W43/W44</f>
        <v>4412.35333715572</v>
      </c>
      <c r="X45" s="3">
        <f>X43/X44</f>
        <v>4638.469901938236</v>
      </c>
    </row>
    <row r="46" spans="1:17" ht="12.75">
      <c r="A46" s="38" t="s">
        <v>150</v>
      </c>
      <c r="B46" s="2"/>
      <c r="C46" s="2"/>
      <c r="O46" s="2"/>
      <c r="Q46" s="3">
        <v>3850000</v>
      </c>
    </row>
    <row r="47" spans="1:17" ht="12.75">
      <c r="A47" s="35" t="s">
        <v>151</v>
      </c>
      <c r="B47" s="2"/>
      <c r="C47" s="2"/>
      <c r="O47" s="2"/>
      <c r="Q47" s="3">
        <v>700</v>
      </c>
    </row>
    <row r="48" spans="1:24" ht="11.25">
      <c r="A48" s="2" t="s">
        <v>93</v>
      </c>
      <c r="B48" s="2">
        <f>B39+B43</f>
        <v>69933362</v>
      </c>
      <c r="C48" s="2">
        <v>80986720</v>
      </c>
      <c r="D48" s="2">
        <f aca="true" t="shared" si="20" ref="D48:P49">D39+D43</f>
        <v>73610658</v>
      </c>
      <c r="E48" s="2">
        <f t="shared" si="20"/>
        <v>78474112</v>
      </c>
      <c r="F48" s="2">
        <f t="shared" si="20"/>
        <v>67150300</v>
      </c>
      <c r="G48" s="2">
        <f t="shared" si="20"/>
        <v>76376425</v>
      </c>
      <c r="H48" s="2">
        <f t="shared" si="20"/>
        <v>62606816</v>
      </c>
      <c r="I48" s="2">
        <f t="shared" si="20"/>
        <v>84466610</v>
      </c>
      <c r="J48" s="2">
        <f t="shared" si="20"/>
        <v>65273938</v>
      </c>
      <c r="K48" s="2">
        <f t="shared" si="20"/>
        <v>99297575</v>
      </c>
      <c r="L48" s="2">
        <f t="shared" si="20"/>
        <v>99254300</v>
      </c>
      <c r="M48" s="2">
        <f t="shared" si="20"/>
        <v>109392950</v>
      </c>
      <c r="N48" s="2">
        <f t="shared" si="20"/>
        <v>120475989</v>
      </c>
      <c r="O48" s="2">
        <f t="shared" si="20"/>
        <v>146942973</v>
      </c>
      <c r="P48" s="2">
        <f t="shared" si="20"/>
        <v>145372048</v>
      </c>
      <c r="Q48" s="2">
        <f>Q39+Q43+Q46</f>
        <v>114905785</v>
      </c>
      <c r="R48" s="2">
        <f>R39+R43+R46</f>
        <v>137028215</v>
      </c>
      <c r="S48" s="2">
        <f>S39+S43+S46</f>
        <v>185640640</v>
      </c>
      <c r="T48" s="2">
        <f>T39+T43+T46</f>
        <v>156908349</v>
      </c>
      <c r="U48" s="2">
        <f>U39+U43+U46</f>
        <v>113070595</v>
      </c>
      <c r="V48" s="3">
        <f aca="true" t="shared" si="21" ref="V48:X49">V43+V39</f>
        <v>152912815</v>
      </c>
      <c r="W48" s="3">
        <f t="shared" si="21"/>
        <v>215299311</v>
      </c>
      <c r="X48" s="3">
        <f t="shared" si="21"/>
        <v>224300815</v>
      </c>
    </row>
    <row r="49" spans="1:24" ht="11.25">
      <c r="A49" s="2" t="s">
        <v>87</v>
      </c>
      <c r="B49" s="2">
        <f>B40+B44</f>
        <v>35019</v>
      </c>
      <c r="C49" s="2">
        <v>30168</v>
      </c>
      <c r="D49" s="2">
        <f t="shared" si="20"/>
        <v>35335</v>
      </c>
      <c r="E49" s="2">
        <f t="shared" si="20"/>
        <v>31567</v>
      </c>
      <c r="F49" s="2">
        <f t="shared" si="20"/>
        <v>31416</v>
      </c>
      <c r="G49" s="2">
        <f t="shared" si="20"/>
        <v>29291</v>
      </c>
      <c r="H49" s="2">
        <f t="shared" si="20"/>
        <v>26003</v>
      </c>
      <c r="I49" s="2">
        <f t="shared" si="20"/>
        <v>33510</v>
      </c>
      <c r="J49" s="2">
        <f t="shared" si="20"/>
        <v>28954</v>
      </c>
      <c r="K49" s="2">
        <f t="shared" si="20"/>
        <v>37810</v>
      </c>
      <c r="L49" s="2">
        <f t="shared" si="20"/>
        <v>33676</v>
      </c>
      <c r="M49" s="2">
        <f t="shared" si="20"/>
        <v>34130</v>
      </c>
      <c r="N49" s="2">
        <f t="shared" si="20"/>
        <v>33167</v>
      </c>
      <c r="O49" s="2">
        <f t="shared" si="20"/>
        <v>44264</v>
      </c>
      <c r="P49" s="2">
        <f t="shared" si="20"/>
        <v>40955</v>
      </c>
      <c r="Q49" s="2">
        <f>Q47+Q44+Q40</f>
        <v>38785</v>
      </c>
      <c r="R49" s="2">
        <f>R47+R44+R40</f>
        <v>50714</v>
      </c>
      <c r="S49" s="2">
        <f>S47+S44+S40</f>
        <v>41288</v>
      </c>
      <c r="T49" s="2">
        <f>T47+T44+T40</f>
        <v>38807</v>
      </c>
      <c r="U49" s="2">
        <f>U47+U44+U40</f>
        <v>44122</v>
      </c>
      <c r="V49" s="3">
        <f t="shared" si="21"/>
        <v>42014</v>
      </c>
      <c r="W49" s="3">
        <f t="shared" si="21"/>
        <v>52377</v>
      </c>
      <c r="X49" s="3">
        <f t="shared" si="21"/>
        <v>49621</v>
      </c>
    </row>
    <row r="50" spans="2:15" ht="11.25">
      <c r="B50" s="2"/>
      <c r="O50" s="2"/>
    </row>
    <row r="51" spans="1:15" ht="11.25">
      <c r="A51" s="14" t="s">
        <v>69</v>
      </c>
      <c r="B51" s="2"/>
      <c r="O51" s="2"/>
    </row>
    <row r="52" spans="1:15" ht="11.25">
      <c r="A52" s="2" t="s">
        <v>6</v>
      </c>
      <c r="B52" s="2"/>
      <c r="O52" s="2"/>
    </row>
    <row r="53" spans="1:24" ht="11.25">
      <c r="A53" s="3" t="s">
        <v>7</v>
      </c>
      <c r="B53" s="2"/>
      <c r="E53" s="3">
        <v>2210744</v>
      </c>
      <c r="F53" s="3">
        <v>8186000</v>
      </c>
      <c r="G53" s="3">
        <v>16716250</v>
      </c>
      <c r="H53" s="3">
        <v>13940900</v>
      </c>
      <c r="I53" s="3">
        <v>12838500</v>
      </c>
      <c r="J53" s="3">
        <v>12510550</v>
      </c>
      <c r="K53" s="3">
        <v>14227620</v>
      </c>
      <c r="L53" s="3">
        <v>15565631</v>
      </c>
      <c r="M53" s="3">
        <v>15314025</v>
      </c>
      <c r="N53" s="2">
        <v>8816478</v>
      </c>
      <c r="O53" s="2">
        <v>8893550</v>
      </c>
      <c r="P53" s="3">
        <v>4031587</v>
      </c>
      <c r="Q53" s="3">
        <v>5110628</v>
      </c>
      <c r="R53" s="3">
        <v>712180</v>
      </c>
      <c r="S53" s="3">
        <v>5296175</v>
      </c>
      <c r="T53" s="3">
        <v>5859350</v>
      </c>
      <c r="U53" s="3">
        <v>5493550</v>
      </c>
      <c r="V53" s="3">
        <v>12211450</v>
      </c>
      <c r="W53" s="3">
        <v>13052400</v>
      </c>
      <c r="X53" s="3">
        <v>9267600</v>
      </c>
    </row>
    <row r="54" spans="1:24" ht="11.25">
      <c r="A54" s="3" t="s">
        <v>8</v>
      </c>
      <c r="B54" s="2"/>
      <c r="E54" s="3">
        <v>1566</v>
      </c>
      <c r="F54" s="3">
        <v>5112</v>
      </c>
      <c r="G54" s="3">
        <v>10476</v>
      </c>
      <c r="H54" s="3">
        <v>8253</v>
      </c>
      <c r="I54" s="3">
        <v>7634</v>
      </c>
      <c r="J54" s="3">
        <v>7051</v>
      </c>
      <c r="K54" s="3">
        <v>9625</v>
      </c>
      <c r="L54" s="3">
        <v>11130</v>
      </c>
      <c r="M54" s="3">
        <v>9354</v>
      </c>
      <c r="N54" s="2">
        <v>6237</v>
      </c>
      <c r="O54" s="2">
        <v>6123</v>
      </c>
      <c r="P54" s="3">
        <v>4109</v>
      </c>
      <c r="Q54" s="3">
        <v>5212</v>
      </c>
      <c r="R54" s="3">
        <v>714</v>
      </c>
      <c r="S54" s="3">
        <v>3790</v>
      </c>
      <c r="T54" s="3">
        <v>4349</v>
      </c>
      <c r="U54" s="3">
        <v>4126</v>
      </c>
      <c r="V54" s="3">
        <v>8341</v>
      </c>
      <c r="W54" s="3">
        <v>8956</v>
      </c>
      <c r="X54" s="3">
        <v>6370</v>
      </c>
    </row>
    <row r="55" spans="1:24" ht="11.25">
      <c r="A55" s="3" t="s">
        <v>92</v>
      </c>
      <c r="B55" s="2"/>
      <c r="E55" s="3">
        <f aca="true" t="shared" si="22" ref="E55:J55">E53/E54</f>
        <v>1411.7139208173692</v>
      </c>
      <c r="F55" s="3">
        <f t="shared" si="22"/>
        <v>1601.3302034428796</v>
      </c>
      <c r="G55" s="3">
        <f t="shared" si="22"/>
        <v>1595.6710576555938</v>
      </c>
      <c r="H55" s="3">
        <f t="shared" si="22"/>
        <v>1689.1918090391373</v>
      </c>
      <c r="I55" s="3">
        <f t="shared" si="22"/>
        <v>1681.7526853549907</v>
      </c>
      <c r="J55" s="3">
        <f t="shared" si="22"/>
        <v>1774.2944263225074</v>
      </c>
      <c r="K55" s="3">
        <f aca="true" t="shared" si="23" ref="K55:P55">K53/K54</f>
        <v>1478.1942857142858</v>
      </c>
      <c r="L55" s="3">
        <f t="shared" si="23"/>
        <v>1398.5292902066487</v>
      </c>
      <c r="M55" s="3">
        <f t="shared" si="23"/>
        <v>1637.1632456703014</v>
      </c>
      <c r="N55" s="2">
        <f t="shared" si="23"/>
        <v>1413.5767195767196</v>
      </c>
      <c r="O55" s="2">
        <f t="shared" si="23"/>
        <v>1452.4824432467744</v>
      </c>
      <c r="P55" s="3">
        <f t="shared" si="23"/>
        <v>981.160136286201</v>
      </c>
      <c r="Q55" s="3">
        <f>Q53/Q54</f>
        <v>980.5502686108979</v>
      </c>
      <c r="S55" s="3">
        <f>S53/S54</f>
        <v>1397.4076517150395</v>
      </c>
      <c r="T55" s="3">
        <f>T53/T54</f>
        <v>1347.2867325822028</v>
      </c>
      <c r="U55" s="3">
        <f>U53/U54</f>
        <v>1331.4469219583132</v>
      </c>
      <c r="V55" s="3">
        <v>1464.0270950725333</v>
      </c>
      <c r="W55" s="3">
        <f>W53/W54</f>
        <v>1457.3916927199643</v>
      </c>
      <c r="X55" s="3">
        <f>X53/X54</f>
        <v>1454.8822605965463</v>
      </c>
    </row>
    <row r="56" spans="1:15" ht="11.25">
      <c r="A56" s="2" t="s">
        <v>9</v>
      </c>
      <c r="B56" s="2"/>
      <c r="N56" s="2"/>
      <c r="O56" s="2"/>
    </row>
    <row r="57" spans="1:24" ht="11.25">
      <c r="A57" s="3" t="s">
        <v>7</v>
      </c>
      <c r="B57" s="2"/>
      <c r="E57" s="3">
        <v>3376000</v>
      </c>
      <c r="F57" s="3">
        <v>2597380</v>
      </c>
      <c r="G57" s="3">
        <v>11050880</v>
      </c>
      <c r="H57" s="3">
        <v>4923000</v>
      </c>
      <c r="I57" s="3">
        <v>3054900</v>
      </c>
      <c r="J57" s="3">
        <v>3899434</v>
      </c>
      <c r="K57" s="3">
        <v>12875800</v>
      </c>
      <c r="L57" s="3">
        <v>13155400</v>
      </c>
      <c r="M57" s="3">
        <v>13534200</v>
      </c>
      <c r="N57" s="2">
        <v>10637510</v>
      </c>
      <c r="O57" s="2">
        <v>2730920</v>
      </c>
      <c r="P57" s="3">
        <v>3087000</v>
      </c>
      <c r="Q57" s="3">
        <v>7193000</v>
      </c>
      <c r="R57" s="3">
        <v>7237600</v>
      </c>
      <c r="S57" s="3">
        <v>6454000</v>
      </c>
      <c r="T57" s="3">
        <v>8675100</v>
      </c>
      <c r="U57" s="3">
        <v>9412750</v>
      </c>
      <c r="V57" s="3">
        <v>18603880</v>
      </c>
      <c r="W57" s="3">
        <v>11382200</v>
      </c>
      <c r="X57" s="3">
        <v>10375600</v>
      </c>
    </row>
    <row r="58" spans="1:24" ht="11.25">
      <c r="A58" s="3" t="s">
        <v>8</v>
      </c>
      <c r="B58" s="2"/>
      <c r="E58" s="3">
        <v>1688</v>
      </c>
      <c r="F58" s="3">
        <v>3026</v>
      </c>
      <c r="G58" s="3">
        <v>4777</v>
      </c>
      <c r="H58" s="3">
        <v>2433</v>
      </c>
      <c r="I58" s="3">
        <v>1517</v>
      </c>
      <c r="J58" s="3">
        <v>2869</v>
      </c>
      <c r="K58" s="3">
        <v>8302</v>
      </c>
      <c r="L58" s="3">
        <v>4189</v>
      </c>
      <c r="M58" s="3">
        <v>4563</v>
      </c>
      <c r="N58" s="2">
        <v>3416</v>
      </c>
      <c r="O58" s="2">
        <v>1249</v>
      </c>
      <c r="P58" s="3">
        <v>1683</v>
      </c>
      <c r="Q58" s="3">
        <v>5782</v>
      </c>
      <c r="R58" s="3">
        <v>3138</v>
      </c>
      <c r="S58" s="3">
        <v>3436</v>
      </c>
      <c r="T58" s="3">
        <v>2527</v>
      </c>
      <c r="U58" s="3">
        <v>3818</v>
      </c>
      <c r="V58" s="3">
        <v>7105</v>
      </c>
      <c r="W58" s="3">
        <v>3472</v>
      </c>
      <c r="X58" s="3">
        <v>2591</v>
      </c>
    </row>
    <row r="59" spans="1:24" ht="11.25">
      <c r="A59" s="3" t="s">
        <v>92</v>
      </c>
      <c r="B59" s="2"/>
      <c r="E59" s="3">
        <f aca="true" t="shared" si="24" ref="E59:J59">E57/E58</f>
        <v>2000</v>
      </c>
      <c r="F59" s="3">
        <f t="shared" si="24"/>
        <v>858.354263053536</v>
      </c>
      <c r="G59" s="3">
        <f t="shared" si="24"/>
        <v>2313.351475821645</v>
      </c>
      <c r="H59" s="3">
        <f t="shared" si="24"/>
        <v>2023.4278668310728</v>
      </c>
      <c r="I59" s="3">
        <f t="shared" si="24"/>
        <v>2013.7771918259723</v>
      </c>
      <c r="J59" s="3">
        <f t="shared" si="24"/>
        <v>1359.1613802718716</v>
      </c>
      <c r="K59" s="3">
        <f aca="true" t="shared" si="25" ref="K59:P59">K57/K58</f>
        <v>1550.9274873524453</v>
      </c>
      <c r="L59" s="3">
        <f t="shared" si="25"/>
        <v>3140.4631176891858</v>
      </c>
      <c r="M59" s="3">
        <f t="shared" si="25"/>
        <v>2966.0749506903353</v>
      </c>
      <c r="N59" s="3">
        <f t="shared" si="25"/>
        <v>3114.025175644028</v>
      </c>
      <c r="O59" s="2">
        <f t="shared" si="25"/>
        <v>2186.4851881505206</v>
      </c>
      <c r="P59" s="3">
        <f t="shared" si="25"/>
        <v>1834.2245989304813</v>
      </c>
      <c r="Q59" s="3">
        <f>Q57/Q58</f>
        <v>1244.0332065029402</v>
      </c>
      <c r="R59" s="3">
        <f>R57/R58</f>
        <v>2306.4372211599743</v>
      </c>
      <c r="S59" s="3">
        <f>S57/S58</f>
        <v>1878.3469150174622</v>
      </c>
      <c r="T59" s="3">
        <f>T57/T58</f>
        <v>3432.9639889196674</v>
      </c>
      <c r="U59" s="3">
        <f>U57/U58</f>
        <v>2465.3614457831327</v>
      </c>
      <c r="V59" s="3">
        <v>4322.200956937799</v>
      </c>
      <c r="W59" s="3">
        <f>W57/W58</f>
        <v>3278.2834101382487</v>
      </c>
      <c r="X59" s="3">
        <f>X57/X58</f>
        <v>4004.4770358934775</v>
      </c>
    </row>
    <row r="60" spans="1:24" ht="11.25">
      <c r="A60" s="2" t="s">
        <v>93</v>
      </c>
      <c r="B60" s="2"/>
      <c r="E60" s="3">
        <f aca="true" t="shared" si="26" ref="E60:U61">E53+E57</f>
        <v>5586744</v>
      </c>
      <c r="F60" s="3">
        <f t="shared" si="26"/>
        <v>10783380</v>
      </c>
      <c r="G60" s="3">
        <f t="shared" si="26"/>
        <v>27767130</v>
      </c>
      <c r="H60" s="3">
        <f t="shared" si="26"/>
        <v>18863900</v>
      </c>
      <c r="I60" s="3">
        <f t="shared" si="26"/>
        <v>15893400</v>
      </c>
      <c r="J60" s="3">
        <f t="shared" si="26"/>
        <v>16409984</v>
      </c>
      <c r="K60" s="3">
        <f t="shared" si="26"/>
        <v>27103420</v>
      </c>
      <c r="L60" s="3">
        <f t="shared" si="26"/>
        <v>28721031</v>
      </c>
      <c r="M60" s="3">
        <f t="shared" si="26"/>
        <v>28848225</v>
      </c>
      <c r="N60" s="3">
        <f t="shared" si="26"/>
        <v>19453988</v>
      </c>
      <c r="O60" s="3">
        <f t="shared" si="26"/>
        <v>11624470</v>
      </c>
      <c r="P60" s="3">
        <f t="shared" si="26"/>
        <v>7118587</v>
      </c>
      <c r="Q60" s="3">
        <f t="shared" si="26"/>
        <v>12303628</v>
      </c>
      <c r="R60" s="3">
        <f t="shared" si="26"/>
        <v>7949780</v>
      </c>
      <c r="S60" s="3">
        <f t="shared" si="26"/>
        <v>11750175</v>
      </c>
      <c r="T60" s="3">
        <f t="shared" si="26"/>
        <v>14534450</v>
      </c>
      <c r="U60" s="3">
        <f t="shared" si="26"/>
        <v>14906300</v>
      </c>
      <c r="V60" s="3">
        <f aca="true" t="shared" si="27" ref="V60:X61">V57+V53</f>
        <v>30815330</v>
      </c>
      <c r="W60" s="3">
        <f t="shared" si="27"/>
        <v>24434600</v>
      </c>
      <c r="X60" s="3">
        <f t="shared" si="27"/>
        <v>19643200</v>
      </c>
    </row>
    <row r="61" spans="1:24" ht="11.25">
      <c r="A61" s="2" t="s">
        <v>87</v>
      </c>
      <c r="B61" s="2"/>
      <c r="E61" s="3">
        <f t="shared" si="26"/>
        <v>3254</v>
      </c>
      <c r="F61" s="3">
        <f t="shared" si="26"/>
        <v>8138</v>
      </c>
      <c r="G61" s="3">
        <f t="shared" si="26"/>
        <v>15253</v>
      </c>
      <c r="H61" s="3">
        <f t="shared" si="26"/>
        <v>10686</v>
      </c>
      <c r="I61" s="3">
        <f t="shared" si="26"/>
        <v>9151</v>
      </c>
      <c r="J61" s="3">
        <f t="shared" si="26"/>
        <v>9920</v>
      </c>
      <c r="K61" s="3">
        <f t="shared" si="26"/>
        <v>17927</v>
      </c>
      <c r="L61" s="3">
        <f t="shared" si="26"/>
        <v>15319</v>
      </c>
      <c r="M61" s="3">
        <f t="shared" si="26"/>
        <v>13917</v>
      </c>
      <c r="N61" s="3">
        <f t="shared" si="26"/>
        <v>9653</v>
      </c>
      <c r="O61" s="3">
        <f t="shared" si="26"/>
        <v>7372</v>
      </c>
      <c r="P61" s="3">
        <f t="shared" si="26"/>
        <v>5792</v>
      </c>
      <c r="Q61" s="3">
        <f t="shared" si="26"/>
        <v>10994</v>
      </c>
      <c r="R61" s="3">
        <f t="shared" si="26"/>
        <v>3852</v>
      </c>
      <c r="S61" s="3">
        <f t="shared" si="26"/>
        <v>7226</v>
      </c>
      <c r="T61" s="3">
        <f t="shared" si="26"/>
        <v>6876</v>
      </c>
      <c r="U61" s="3">
        <f t="shared" si="26"/>
        <v>7944</v>
      </c>
      <c r="V61" s="3">
        <f t="shared" si="27"/>
        <v>15446</v>
      </c>
      <c r="W61" s="3">
        <f t="shared" si="27"/>
        <v>12428</v>
      </c>
      <c r="X61" s="3">
        <f t="shared" si="27"/>
        <v>8961</v>
      </c>
    </row>
    <row r="62" spans="2:15" ht="11.25">
      <c r="B62" s="2"/>
      <c r="O62" s="2"/>
    </row>
    <row r="63" spans="1:17" ht="11.25">
      <c r="A63" s="14" t="s">
        <v>10</v>
      </c>
      <c r="B63" s="2"/>
      <c r="K63" s="3">
        <f>K60+K48</f>
        <v>126400995</v>
      </c>
      <c r="N63" s="3">
        <f>N60+N48</f>
        <v>139929977</v>
      </c>
      <c r="O63" s="2"/>
      <c r="Q63" s="3">
        <f>Q60+Q48</f>
        <v>127209413</v>
      </c>
    </row>
    <row r="64" spans="1:15" ht="11.25">
      <c r="A64" s="2" t="s">
        <v>6</v>
      </c>
      <c r="B64" s="2"/>
      <c r="O64" s="2"/>
    </row>
    <row r="65" spans="1:24" ht="11.25">
      <c r="A65" s="3" t="s">
        <v>7</v>
      </c>
      <c r="B65" s="2">
        <v>6037700</v>
      </c>
      <c r="C65" s="3">
        <v>2288823</v>
      </c>
      <c r="D65" s="3">
        <v>4161200</v>
      </c>
      <c r="E65" s="3">
        <v>4152893</v>
      </c>
      <c r="F65" s="3">
        <v>1250811</v>
      </c>
      <c r="G65" s="3">
        <v>1687720</v>
      </c>
      <c r="H65" s="3">
        <v>1348824</v>
      </c>
      <c r="I65" s="3">
        <v>1312248</v>
      </c>
      <c r="J65" s="3">
        <v>1169125</v>
      </c>
      <c r="K65" s="3">
        <v>1503500</v>
      </c>
      <c r="L65" s="3">
        <v>2820664</v>
      </c>
      <c r="M65" s="3">
        <v>1744697</v>
      </c>
      <c r="N65" s="2">
        <v>389576</v>
      </c>
      <c r="O65" s="2">
        <v>395814</v>
      </c>
      <c r="P65" s="3">
        <v>432775</v>
      </c>
      <c r="Q65" s="3">
        <v>397850</v>
      </c>
      <c r="R65" s="3">
        <v>223502</v>
      </c>
      <c r="S65" s="3">
        <v>311000</v>
      </c>
      <c r="T65" s="3">
        <v>194406</v>
      </c>
      <c r="U65" s="3">
        <v>913400</v>
      </c>
      <c r="V65" s="3">
        <v>1020000</v>
      </c>
      <c r="W65" s="3">
        <v>1354575</v>
      </c>
      <c r="X65" s="3">
        <v>1854500</v>
      </c>
    </row>
    <row r="66" spans="1:24" ht="11.25">
      <c r="A66" s="3" t="s">
        <v>8</v>
      </c>
      <c r="B66" s="2">
        <v>3499.5</v>
      </c>
      <c r="C66" s="3">
        <v>1376</v>
      </c>
      <c r="D66" s="3">
        <v>3212</v>
      </c>
      <c r="E66" s="3">
        <v>1627</v>
      </c>
      <c r="F66" s="3">
        <v>748</v>
      </c>
      <c r="G66" s="3">
        <v>853</v>
      </c>
      <c r="H66" s="3">
        <v>738</v>
      </c>
      <c r="I66" s="3">
        <v>1005</v>
      </c>
      <c r="J66" s="3">
        <v>791</v>
      </c>
      <c r="K66" s="3">
        <v>1004</v>
      </c>
      <c r="L66" s="3">
        <v>1873</v>
      </c>
      <c r="M66" s="3">
        <v>1122</v>
      </c>
      <c r="N66" s="2">
        <v>219</v>
      </c>
      <c r="O66" s="2">
        <v>259</v>
      </c>
      <c r="P66" s="3">
        <v>285</v>
      </c>
      <c r="Q66" s="3">
        <v>326</v>
      </c>
      <c r="R66" s="3">
        <v>123</v>
      </c>
      <c r="S66" s="3">
        <v>162</v>
      </c>
      <c r="T66" s="3">
        <v>119</v>
      </c>
      <c r="U66" s="3">
        <v>282</v>
      </c>
      <c r="V66" s="3">
        <v>675</v>
      </c>
      <c r="W66" s="3">
        <v>452</v>
      </c>
      <c r="X66" s="3">
        <v>532</v>
      </c>
    </row>
    <row r="67" spans="1:24" ht="11.25">
      <c r="A67" s="3" t="s">
        <v>92</v>
      </c>
      <c r="B67" s="2">
        <f>B65/B66</f>
        <v>1725.3036148021147</v>
      </c>
      <c r="C67" s="2">
        <f>C65/C66</f>
        <v>1663.3888081395348</v>
      </c>
      <c r="D67" s="3">
        <v>1296</v>
      </c>
      <c r="E67" s="3">
        <f aca="true" t="shared" si="28" ref="E67:J67">E65/E66</f>
        <v>2552.4849416103257</v>
      </c>
      <c r="F67" s="3">
        <f t="shared" si="28"/>
        <v>1672.207219251337</v>
      </c>
      <c r="G67" s="3">
        <f t="shared" si="28"/>
        <v>1978.5697538100821</v>
      </c>
      <c r="H67" s="3">
        <f t="shared" si="28"/>
        <v>1827.6747967479675</v>
      </c>
      <c r="I67" s="3">
        <f t="shared" si="28"/>
        <v>1305.7194029850746</v>
      </c>
      <c r="J67" s="3">
        <f t="shared" si="28"/>
        <v>1478.0341340075854</v>
      </c>
      <c r="K67" s="3">
        <f aca="true" t="shared" si="29" ref="K67:P67">K65/K66</f>
        <v>1497.5099601593627</v>
      </c>
      <c r="L67" s="3">
        <f t="shared" si="29"/>
        <v>1505.9604911906033</v>
      </c>
      <c r="M67" s="3">
        <f t="shared" si="29"/>
        <v>1554.988413547237</v>
      </c>
      <c r="N67" s="2">
        <f t="shared" si="29"/>
        <v>1778.8858447488585</v>
      </c>
      <c r="O67" s="2">
        <f t="shared" si="29"/>
        <v>1528.2393822393822</v>
      </c>
      <c r="P67" s="3">
        <f t="shared" si="29"/>
        <v>1518.5087719298247</v>
      </c>
      <c r="Q67" s="3">
        <f>Q65/Q66</f>
        <v>1220.398773006135</v>
      </c>
      <c r="R67" s="3">
        <f>R65/R66</f>
        <v>1817.0894308943089</v>
      </c>
      <c r="S67" s="3">
        <f>S65/S66</f>
        <v>1919.7530864197531</v>
      </c>
      <c r="T67" s="3">
        <f>T65/T66</f>
        <v>1633.6638655462184</v>
      </c>
      <c r="U67" s="3">
        <f>U65/U66</f>
        <v>3239.0070921985816</v>
      </c>
      <c r="V67" s="3">
        <v>1511.111111111111</v>
      </c>
      <c r="W67" s="3">
        <f>W65/W66</f>
        <v>2996.847345132743</v>
      </c>
      <c r="X67" s="3">
        <f>X65/X66</f>
        <v>3485.902255639098</v>
      </c>
    </row>
    <row r="68" spans="1:15" ht="11.25">
      <c r="A68" s="2" t="s">
        <v>9</v>
      </c>
      <c r="B68" s="2"/>
      <c r="N68" s="2"/>
      <c r="O68" s="2"/>
    </row>
    <row r="69" spans="1:24" ht="11.25">
      <c r="A69" s="3" t="s">
        <v>7</v>
      </c>
      <c r="B69" s="2">
        <v>15672060</v>
      </c>
      <c r="C69" s="3">
        <v>24432954</v>
      </c>
      <c r="D69" s="3">
        <v>13777925</v>
      </c>
      <c r="E69" s="3">
        <v>15961000</v>
      </c>
      <c r="F69" s="3">
        <v>14407128</v>
      </c>
      <c r="G69" s="3">
        <v>25183674</v>
      </c>
      <c r="H69" s="3">
        <v>21637254</v>
      </c>
      <c r="I69" s="3">
        <v>5154640</v>
      </c>
      <c r="J69" s="3">
        <v>4950750</v>
      </c>
      <c r="K69" s="3">
        <v>13478000</v>
      </c>
      <c r="L69" s="3">
        <v>17944890</v>
      </c>
      <c r="M69" s="3">
        <v>18323110</v>
      </c>
      <c r="N69" s="2">
        <v>15845780</v>
      </c>
      <c r="O69" s="2">
        <v>31423738</v>
      </c>
      <c r="P69" s="3">
        <v>10066520</v>
      </c>
      <c r="Q69" s="3">
        <v>4545953</v>
      </c>
      <c r="R69" s="3">
        <v>14788695</v>
      </c>
      <c r="S69" s="3">
        <v>14157800</v>
      </c>
      <c r="T69" s="3">
        <v>2133149</v>
      </c>
      <c r="U69" s="3">
        <v>1250000</v>
      </c>
      <c r="V69" s="3">
        <v>1320000</v>
      </c>
      <c r="W69" s="3">
        <v>1890000</v>
      </c>
      <c r="X69" s="3">
        <v>1658831</v>
      </c>
    </row>
    <row r="70" spans="1:24" ht="11.25">
      <c r="A70" s="3" t="s">
        <v>8</v>
      </c>
      <c r="B70" s="2">
        <v>5453</v>
      </c>
      <c r="C70" s="3">
        <v>8559</v>
      </c>
      <c r="D70" s="3">
        <v>7031</v>
      </c>
      <c r="E70" s="3">
        <v>7973</v>
      </c>
      <c r="F70" s="3">
        <v>5398</v>
      </c>
      <c r="G70" s="3">
        <v>6383</v>
      </c>
      <c r="H70" s="3">
        <v>5757</v>
      </c>
      <c r="I70" s="3">
        <v>2063</v>
      </c>
      <c r="J70" s="3">
        <v>2382</v>
      </c>
      <c r="K70" s="3">
        <v>4137</v>
      </c>
      <c r="L70" s="3">
        <v>5052</v>
      </c>
      <c r="M70" s="3">
        <v>5081</v>
      </c>
      <c r="N70" s="2">
        <v>4626</v>
      </c>
      <c r="O70" s="2">
        <v>8022</v>
      </c>
      <c r="P70" s="3">
        <v>3157</v>
      </c>
      <c r="Q70" s="3">
        <v>2123</v>
      </c>
      <c r="R70" s="3">
        <v>4213</v>
      </c>
      <c r="S70" s="3">
        <v>3950</v>
      </c>
      <c r="T70" s="3">
        <v>927</v>
      </c>
      <c r="U70" s="3">
        <v>500</v>
      </c>
      <c r="V70" s="3">
        <v>440</v>
      </c>
      <c r="W70" s="3">
        <v>675</v>
      </c>
      <c r="X70" s="3">
        <v>592</v>
      </c>
    </row>
    <row r="71" spans="1:24" ht="11.25">
      <c r="A71" s="3" t="s">
        <v>92</v>
      </c>
      <c r="B71" s="2">
        <f>B69/B70</f>
        <v>2874.025307170365</v>
      </c>
      <c r="C71" s="2">
        <f>C69/C70</f>
        <v>2854.650543287767</v>
      </c>
      <c r="D71" s="3">
        <v>1960</v>
      </c>
      <c r="E71" s="3">
        <f aca="true" t="shared" si="30" ref="E71:J71">E69/E70</f>
        <v>2001.8813495547472</v>
      </c>
      <c r="F71" s="3">
        <f t="shared" si="30"/>
        <v>2668.975175991108</v>
      </c>
      <c r="G71" s="3">
        <f t="shared" si="30"/>
        <v>3945.429108569638</v>
      </c>
      <c r="H71" s="3">
        <f t="shared" si="30"/>
        <v>3758.4252214695152</v>
      </c>
      <c r="I71" s="3">
        <f t="shared" si="30"/>
        <v>2498.6136694134757</v>
      </c>
      <c r="J71" s="3">
        <f t="shared" si="30"/>
        <v>2078.4005037783377</v>
      </c>
      <c r="K71" s="3">
        <f aca="true" t="shared" si="31" ref="K71:P71">K69/K70</f>
        <v>3257.9163645153494</v>
      </c>
      <c r="L71" s="3">
        <f t="shared" si="31"/>
        <v>3552.036817102138</v>
      </c>
      <c r="M71" s="3">
        <f t="shared" si="31"/>
        <v>3606.2015351308796</v>
      </c>
      <c r="N71" s="2">
        <f t="shared" si="31"/>
        <v>3425.373973194985</v>
      </c>
      <c r="O71" s="2">
        <f t="shared" si="31"/>
        <v>3917.1949638494143</v>
      </c>
      <c r="P71" s="3">
        <f t="shared" si="31"/>
        <v>3188.634779854292</v>
      </c>
      <c r="Q71" s="3">
        <f>Q69/Q70</f>
        <v>2141.28732925106</v>
      </c>
      <c r="R71" s="3">
        <f>R69/R70</f>
        <v>3510.2527889864705</v>
      </c>
      <c r="S71" s="3">
        <f>S69/S70</f>
        <v>3584.253164556962</v>
      </c>
      <c r="T71" s="3">
        <f>T69/T70</f>
        <v>2301.131607335491</v>
      </c>
      <c r="U71" s="3">
        <f>U69/U70</f>
        <v>2500</v>
      </c>
      <c r="V71" s="3">
        <v>3000</v>
      </c>
      <c r="W71" s="3">
        <f>W69/W70</f>
        <v>2800</v>
      </c>
      <c r="X71" s="3">
        <f>X69/X70</f>
        <v>2802.079391891892</v>
      </c>
    </row>
    <row r="72" spans="1:15" ht="11.25">
      <c r="A72" s="2" t="s">
        <v>67</v>
      </c>
      <c r="B72" s="2"/>
      <c r="C72" s="2"/>
      <c r="N72" s="2"/>
      <c r="O72" s="2"/>
    </row>
    <row r="73" spans="1:24" ht="11.25">
      <c r="A73" s="3" t="s">
        <v>7</v>
      </c>
      <c r="B73" s="2"/>
      <c r="C73" s="2"/>
      <c r="D73" s="3">
        <v>6200000</v>
      </c>
      <c r="E73" s="3">
        <v>8000000</v>
      </c>
      <c r="F73" s="3">
        <v>7360000</v>
      </c>
      <c r="G73" s="3">
        <v>12281500</v>
      </c>
      <c r="H73" s="3">
        <v>3150000</v>
      </c>
      <c r="I73" s="3">
        <v>32720000</v>
      </c>
      <c r="J73" s="3">
        <v>19850950</v>
      </c>
      <c r="K73" s="3">
        <v>30467200</v>
      </c>
      <c r="L73" s="3">
        <v>24480000</v>
      </c>
      <c r="M73" s="3">
        <v>22000000</v>
      </c>
      <c r="N73" s="2">
        <v>10920000</v>
      </c>
      <c r="O73" s="2">
        <v>13385900</v>
      </c>
      <c r="P73" s="3">
        <v>25345820</v>
      </c>
      <c r="Q73" s="3">
        <v>22973605</v>
      </c>
      <c r="R73" s="3">
        <v>20708480</v>
      </c>
      <c r="S73" s="3">
        <v>26869800</v>
      </c>
      <c r="T73" s="3">
        <v>27159600</v>
      </c>
      <c r="U73" s="3">
        <v>28480300</v>
      </c>
      <c r="V73" s="3">
        <v>28396900</v>
      </c>
      <c r="W73" s="3">
        <v>29802900</v>
      </c>
      <c r="X73" s="3">
        <v>30358500</v>
      </c>
    </row>
    <row r="74" spans="1:24" ht="11.25">
      <c r="A74" s="3" t="s">
        <v>8</v>
      </c>
      <c r="B74" s="2"/>
      <c r="C74" s="2"/>
      <c r="D74" s="3">
        <v>1550</v>
      </c>
      <c r="E74" s="3">
        <v>1600</v>
      </c>
      <c r="F74" s="3">
        <v>1600</v>
      </c>
      <c r="G74" s="3">
        <v>2100</v>
      </c>
      <c r="H74" s="3">
        <v>700</v>
      </c>
      <c r="I74" s="3">
        <v>6104</v>
      </c>
      <c r="J74" s="3">
        <v>5200</v>
      </c>
      <c r="K74" s="3">
        <v>6170</v>
      </c>
      <c r="L74" s="3">
        <v>4456</v>
      </c>
      <c r="M74" s="3">
        <v>4800</v>
      </c>
      <c r="N74" s="2">
        <v>1850</v>
      </c>
      <c r="O74" s="2">
        <v>1415</v>
      </c>
      <c r="P74" s="3">
        <v>5231</v>
      </c>
      <c r="Q74" s="3">
        <v>4924</v>
      </c>
      <c r="R74" s="3">
        <v>4045</v>
      </c>
      <c r="S74" s="3">
        <v>5700</v>
      </c>
      <c r="T74" s="3">
        <v>5669</v>
      </c>
      <c r="U74" s="3">
        <v>5187</v>
      </c>
      <c r="V74" s="3">
        <v>6494</v>
      </c>
      <c r="W74" s="3">
        <v>5404</v>
      </c>
      <c r="X74" s="3">
        <v>6054</v>
      </c>
    </row>
    <row r="75" spans="1:24" ht="11.25">
      <c r="A75" s="3" t="s">
        <v>92</v>
      </c>
      <c r="B75" s="2"/>
      <c r="C75" s="2"/>
      <c r="D75" s="3">
        <v>4000</v>
      </c>
      <c r="E75" s="3">
        <f aca="true" t="shared" si="32" ref="E75:J75">E73/E74</f>
        <v>5000</v>
      </c>
      <c r="F75" s="3">
        <f t="shared" si="32"/>
        <v>4600</v>
      </c>
      <c r="G75" s="3">
        <f t="shared" si="32"/>
        <v>5848.333333333333</v>
      </c>
      <c r="H75" s="3">
        <f t="shared" si="32"/>
        <v>4500</v>
      </c>
      <c r="I75" s="3">
        <f t="shared" si="32"/>
        <v>5360.419397116645</v>
      </c>
      <c r="J75" s="3">
        <f t="shared" si="32"/>
        <v>3817.4903846153848</v>
      </c>
      <c r="K75" s="3">
        <f aca="true" t="shared" si="33" ref="K75:P75">K73/K74</f>
        <v>4937.957860615883</v>
      </c>
      <c r="L75" s="3">
        <f t="shared" si="33"/>
        <v>5493.716337522442</v>
      </c>
      <c r="M75" s="3">
        <f t="shared" si="33"/>
        <v>4583.333333333333</v>
      </c>
      <c r="N75" s="3">
        <f t="shared" si="33"/>
        <v>5902.7027027027025</v>
      </c>
      <c r="O75" s="2">
        <f t="shared" si="33"/>
        <v>9460</v>
      </c>
      <c r="P75" s="3">
        <f t="shared" si="33"/>
        <v>4845.310648059644</v>
      </c>
      <c r="Q75" s="3">
        <f>Q73/Q74</f>
        <v>4665.638708367182</v>
      </c>
      <c r="R75" s="3">
        <f>R73/R74</f>
        <v>5119.5253399258345</v>
      </c>
      <c r="S75" s="3">
        <f>S73/S74</f>
        <v>4714</v>
      </c>
      <c r="T75" s="3">
        <f>T73/T74</f>
        <v>4790.8978655847595</v>
      </c>
      <c r="U75" s="3">
        <f>U73/U74</f>
        <v>5490.707538075959</v>
      </c>
      <c r="V75" s="3">
        <v>4372.790267939637</v>
      </c>
      <c r="W75" s="3">
        <f>W73/W74</f>
        <v>5514.970392301999</v>
      </c>
      <c r="X75" s="3">
        <f>X73/X74</f>
        <v>5014.618434093161</v>
      </c>
    </row>
    <row r="76" spans="1:24" ht="11.25">
      <c r="A76" s="2" t="s">
        <v>86</v>
      </c>
      <c r="B76" s="2">
        <f>B69+B65</f>
        <v>21709760</v>
      </c>
      <c r="C76" s="3">
        <f>C65+C69</f>
        <v>26721777</v>
      </c>
      <c r="D76" s="3">
        <f aca="true" t="shared" si="34" ref="D76:X77">D65+D69+D73</f>
        <v>24139125</v>
      </c>
      <c r="E76" s="3">
        <f t="shared" si="34"/>
        <v>28113893</v>
      </c>
      <c r="F76" s="3">
        <f t="shared" si="34"/>
        <v>23017939</v>
      </c>
      <c r="G76" s="3">
        <f t="shared" si="34"/>
        <v>39152894</v>
      </c>
      <c r="H76" s="3">
        <f t="shared" si="34"/>
        <v>26136078</v>
      </c>
      <c r="I76" s="3">
        <f t="shared" si="34"/>
        <v>39186888</v>
      </c>
      <c r="J76" s="3">
        <f t="shared" si="34"/>
        <v>25970825</v>
      </c>
      <c r="K76" s="3">
        <f t="shared" si="34"/>
        <v>45448700</v>
      </c>
      <c r="L76" s="3">
        <f t="shared" si="34"/>
        <v>45245554</v>
      </c>
      <c r="M76" s="3">
        <f t="shared" si="34"/>
        <v>42067807</v>
      </c>
      <c r="N76" s="3">
        <f t="shared" si="34"/>
        <v>27155356</v>
      </c>
      <c r="O76" s="3">
        <f t="shared" si="34"/>
        <v>45205452</v>
      </c>
      <c r="P76" s="3">
        <f t="shared" si="34"/>
        <v>35845115</v>
      </c>
      <c r="Q76" s="3">
        <f t="shared" si="34"/>
        <v>27917408</v>
      </c>
      <c r="R76" s="3">
        <f t="shared" si="34"/>
        <v>35720677</v>
      </c>
      <c r="S76" s="3">
        <f t="shared" si="34"/>
        <v>41338600</v>
      </c>
      <c r="T76" s="3">
        <f t="shared" si="34"/>
        <v>29487155</v>
      </c>
      <c r="U76" s="3">
        <f t="shared" si="34"/>
        <v>30643700</v>
      </c>
      <c r="V76" s="3">
        <f t="shared" si="34"/>
        <v>30736900</v>
      </c>
      <c r="W76" s="3">
        <f t="shared" si="34"/>
        <v>33047475</v>
      </c>
      <c r="X76" s="3">
        <f t="shared" si="34"/>
        <v>33871831</v>
      </c>
    </row>
    <row r="77" spans="1:24" ht="11.25">
      <c r="A77" s="2" t="s">
        <v>94</v>
      </c>
      <c r="B77" s="2">
        <f>B66+B70</f>
        <v>8952.5</v>
      </c>
      <c r="C77" s="3">
        <v>9935</v>
      </c>
      <c r="D77" s="3">
        <f t="shared" si="34"/>
        <v>11793</v>
      </c>
      <c r="E77" s="3">
        <f t="shared" si="34"/>
        <v>11200</v>
      </c>
      <c r="F77" s="3">
        <f t="shared" si="34"/>
        <v>7746</v>
      </c>
      <c r="G77" s="3">
        <f t="shared" si="34"/>
        <v>9336</v>
      </c>
      <c r="H77" s="3">
        <f t="shared" si="34"/>
        <v>7195</v>
      </c>
      <c r="I77" s="3">
        <f t="shared" si="34"/>
        <v>9172</v>
      </c>
      <c r="J77" s="3">
        <f t="shared" si="34"/>
        <v>8373</v>
      </c>
      <c r="K77" s="3">
        <f t="shared" si="34"/>
        <v>11311</v>
      </c>
      <c r="L77" s="3">
        <f t="shared" si="34"/>
        <v>11381</v>
      </c>
      <c r="M77" s="3">
        <f t="shared" si="34"/>
        <v>11003</v>
      </c>
      <c r="N77" s="3">
        <f t="shared" si="34"/>
        <v>6695</v>
      </c>
      <c r="O77" s="3">
        <f t="shared" si="34"/>
        <v>9696</v>
      </c>
      <c r="P77" s="3">
        <f t="shared" si="34"/>
        <v>8673</v>
      </c>
      <c r="Q77" s="3">
        <f t="shared" si="34"/>
        <v>7373</v>
      </c>
      <c r="R77" s="3">
        <f t="shared" si="34"/>
        <v>8381</v>
      </c>
      <c r="S77" s="3">
        <f t="shared" si="34"/>
        <v>9812</v>
      </c>
      <c r="T77" s="3">
        <f t="shared" si="34"/>
        <v>6715</v>
      </c>
      <c r="U77" s="3">
        <f t="shared" si="34"/>
        <v>5969</v>
      </c>
      <c r="V77" s="3">
        <f t="shared" si="34"/>
        <v>7609</v>
      </c>
      <c r="W77" s="3">
        <f t="shared" si="34"/>
        <v>6531</v>
      </c>
      <c r="X77" s="3">
        <f t="shared" si="34"/>
        <v>7178</v>
      </c>
    </row>
    <row r="78" spans="2:15" ht="11.25">
      <c r="B78" s="2"/>
      <c r="O78" s="2"/>
    </row>
    <row r="79" spans="1:15" ht="11.25">
      <c r="A79" s="14" t="s">
        <v>11</v>
      </c>
      <c r="B79" s="2"/>
      <c r="C79" s="2"/>
      <c r="O79" s="2"/>
    </row>
    <row r="80" spans="1:24" ht="11.25">
      <c r="A80" s="3" t="s">
        <v>76</v>
      </c>
      <c r="B80" s="2">
        <v>13901429</v>
      </c>
      <c r="C80" s="3">
        <v>18542500</v>
      </c>
      <c r="D80" s="3">
        <v>26651225</v>
      </c>
      <c r="E80" s="3">
        <v>20180400</v>
      </c>
      <c r="F80" s="3">
        <v>17954000</v>
      </c>
      <c r="G80" s="3">
        <v>14901100</v>
      </c>
      <c r="H80" s="3">
        <v>10096100</v>
      </c>
      <c r="I80" s="3">
        <v>15113400</v>
      </c>
      <c r="J80" s="3">
        <v>23567100</v>
      </c>
      <c r="K80" s="3">
        <v>20560000</v>
      </c>
      <c r="L80" s="3">
        <v>43908000</v>
      </c>
      <c r="M80" s="3">
        <v>22003700</v>
      </c>
      <c r="N80" s="2">
        <v>34914200</v>
      </c>
      <c r="O80" s="2">
        <v>42995400</v>
      </c>
      <c r="P80" s="3">
        <v>20042700</v>
      </c>
      <c r="Q80" s="3">
        <v>23355200</v>
      </c>
      <c r="R80" s="3">
        <v>21146180</v>
      </c>
      <c r="S80" s="3">
        <v>22242900</v>
      </c>
      <c r="T80" s="3">
        <v>18078700</v>
      </c>
      <c r="U80" s="3">
        <v>29024100</v>
      </c>
      <c r="V80" s="3">
        <v>32463960</v>
      </c>
      <c r="W80" s="3">
        <v>28393990</v>
      </c>
      <c r="X80" s="3">
        <v>45632400</v>
      </c>
    </row>
    <row r="81" spans="1:24" ht="11.25">
      <c r="A81" s="3" t="s">
        <v>89</v>
      </c>
      <c r="B81" s="2">
        <v>4928</v>
      </c>
      <c r="C81" s="3">
        <v>5525</v>
      </c>
      <c r="D81" s="3">
        <v>9785</v>
      </c>
      <c r="E81" s="3">
        <v>5977</v>
      </c>
      <c r="F81" s="3">
        <v>9016</v>
      </c>
      <c r="G81" s="3">
        <v>7886</v>
      </c>
      <c r="H81" s="3">
        <v>5463</v>
      </c>
      <c r="I81" s="3">
        <v>7116</v>
      </c>
      <c r="J81" s="3">
        <v>13325</v>
      </c>
      <c r="K81" s="3">
        <v>13194</v>
      </c>
      <c r="L81" s="3">
        <v>15092</v>
      </c>
      <c r="M81" s="3">
        <v>12783</v>
      </c>
      <c r="N81" s="2">
        <v>16063</v>
      </c>
      <c r="O81" s="2">
        <v>15137</v>
      </c>
      <c r="P81" s="3">
        <v>9529</v>
      </c>
      <c r="Q81" s="3">
        <v>11857</v>
      </c>
      <c r="R81" s="3">
        <v>8514</v>
      </c>
      <c r="S81" s="3">
        <v>10813</v>
      </c>
      <c r="T81" s="3">
        <v>8304</v>
      </c>
      <c r="U81" s="3">
        <v>13313</v>
      </c>
      <c r="V81" s="3">
        <v>13385</v>
      </c>
      <c r="W81" s="3">
        <v>12614</v>
      </c>
      <c r="X81" s="3">
        <v>15200</v>
      </c>
    </row>
    <row r="82" spans="1:24" ht="11.25">
      <c r="A82" s="3" t="s">
        <v>95</v>
      </c>
      <c r="B82" s="2">
        <f>B80/B81</f>
        <v>2820.9068587662337</v>
      </c>
      <c r="C82" s="3">
        <v>2400</v>
      </c>
      <c r="D82" s="3">
        <v>2724</v>
      </c>
      <c r="E82" s="3">
        <f aca="true" t="shared" si="35" ref="E82:J82">E80/E81</f>
        <v>3376.3426468127823</v>
      </c>
      <c r="F82" s="3">
        <f t="shared" si="35"/>
        <v>1991.3487133984029</v>
      </c>
      <c r="G82" s="3">
        <f t="shared" si="35"/>
        <v>1889.5637839208725</v>
      </c>
      <c r="H82" s="3">
        <f t="shared" si="35"/>
        <v>1848.087131612667</v>
      </c>
      <c r="I82" s="3">
        <f t="shared" si="35"/>
        <v>2123.8617200674535</v>
      </c>
      <c r="J82" s="3">
        <f t="shared" si="35"/>
        <v>1768.6378986866791</v>
      </c>
      <c r="K82" s="3">
        <f aca="true" t="shared" si="36" ref="K82:P82">K80/K81</f>
        <v>1558.2840685159922</v>
      </c>
      <c r="L82" s="3">
        <f t="shared" si="36"/>
        <v>2909.3559501722766</v>
      </c>
      <c r="M82" s="3">
        <f t="shared" si="36"/>
        <v>1721.3251975279668</v>
      </c>
      <c r="N82" s="3">
        <f t="shared" si="36"/>
        <v>2173.579032559298</v>
      </c>
      <c r="O82" s="2">
        <f t="shared" si="36"/>
        <v>2840.4175199841447</v>
      </c>
      <c r="P82" s="3">
        <f t="shared" si="36"/>
        <v>2103.337181236226</v>
      </c>
      <c r="Q82" s="3">
        <f aca="true" t="shared" si="37" ref="Q82:V82">Q80/Q81</f>
        <v>1969.7393944505357</v>
      </c>
      <c r="R82" s="3">
        <f t="shared" si="37"/>
        <v>2483.6950904392766</v>
      </c>
      <c r="S82" s="3">
        <f t="shared" si="37"/>
        <v>2057.051697031351</v>
      </c>
      <c r="T82" s="3">
        <f t="shared" si="37"/>
        <v>2177.1074181117533</v>
      </c>
      <c r="U82" s="3">
        <f t="shared" si="37"/>
        <v>2180.1322016074514</v>
      </c>
      <c r="V82" s="3">
        <f t="shared" si="37"/>
        <v>2425.3985805005605</v>
      </c>
      <c r="W82" s="3">
        <f>W80/W81</f>
        <v>2250.990169652767</v>
      </c>
      <c r="X82" s="3">
        <f>X80/X81</f>
        <v>3002.1315789473683</v>
      </c>
    </row>
    <row r="83" spans="2:15" ht="11.25">
      <c r="B83" s="2"/>
      <c r="O83" s="2"/>
    </row>
    <row r="84" spans="1:15" ht="11.25">
      <c r="A84" s="14" t="s">
        <v>12</v>
      </c>
      <c r="B84" s="2"/>
      <c r="O84" s="2"/>
    </row>
    <row r="85" spans="1:24" ht="11.25">
      <c r="A85" s="3" t="s">
        <v>76</v>
      </c>
      <c r="B85" s="2">
        <v>1092300</v>
      </c>
      <c r="C85" s="3">
        <v>1159513</v>
      </c>
      <c r="D85" s="3">
        <v>2058225</v>
      </c>
      <c r="E85" s="3">
        <v>3515808</v>
      </c>
      <c r="F85" s="3">
        <v>700000</v>
      </c>
      <c r="G85" s="3">
        <v>750000</v>
      </c>
      <c r="H85" s="3">
        <v>1350000</v>
      </c>
      <c r="I85" s="3">
        <v>831200</v>
      </c>
      <c r="J85" s="3">
        <v>54000</v>
      </c>
      <c r="K85" s="3">
        <v>1290000</v>
      </c>
      <c r="L85" s="3">
        <v>2902400</v>
      </c>
      <c r="M85" s="3">
        <v>1313300</v>
      </c>
      <c r="N85" s="2">
        <v>2330903</v>
      </c>
      <c r="O85" s="2">
        <v>9283885</v>
      </c>
      <c r="P85" s="3">
        <v>8547400</v>
      </c>
      <c r="Q85" s="3">
        <v>11240300</v>
      </c>
      <c r="R85" s="3">
        <v>17149730</v>
      </c>
      <c r="S85" s="3">
        <v>28740490</v>
      </c>
      <c r="T85" s="3">
        <v>25961387</v>
      </c>
      <c r="U85" s="3">
        <v>17238377</v>
      </c>
      <c r="V85" s="3">
        <v>30136747</v>
      </c>
      <c r="W85" s="3">
        <v>38157766</v>
      </c>
      <c r="X85" s="3">
        <v>59821500</v>
      </c>
    </row>
    <row r="86" spans="1:24" ht="11.25">
      <c r="A86" s="3" t="s">
        <v>89</v>
      </c>
      <c r="B86" s="2">
        <v>608.5</v>
      </c>
      <c r="C86" s="3">
        <v>730</v>
      </c>
      <c r="D86" s="3">
        <v>2088</v>
      </c>
      <c r="E86" s="3">
        <v>2602</v>
      </c>
      <c r="F86" s="3">
        <v>600</v>
      </c>
      <c r="G86" s="3">
        <v>300</v>
      </c>
      <c r="H86" s="3">
        <v>750</v>
      </c>
      <c r="I86" s="3">
        <v>486</v>
      </c>
      <c r="J86" s="3">
        <v>45</v>
      </c>
      <c r="K86" s="3">
        <v>750</v>
      </c>
      <c r="L86" s="3">
        <v>1668</v>
      </c>
      <c r="M86" s="3">
        <v>842</v>
      </c>
      <c r="N86" s="2">
        <v>1513</v>
      </c>
      <c r="O86" s="2">
        <v>6479</v>
      </c>
      <c r="P86" s="3">
        <v>7520</v>
      </c>
      <c r="Q86" s="3">
        <v>9407</v>
      </c>
      <c r="R86" s="3">
        <v>10388</v>
      </c>
      <c r="S86" s="3">
        <v>17598</v>
      </c>
      <c r="T86" s="3">
        <v>15818</v>
      </c>
      <c r="U86" s="3">
        <v>17485</v>
      </c>
      <c r="V86" s="3">
        <v>26342</v>
      </c>
      <c r="W86" s="3">
        <v>28851</v>
      </c>
      <c r="X86" s="3">
        <v>36115</v>
      </c>
    </row>
    <row r="87" spans="1:24" ht="11.25">
      <c r="A87" s="3" t="s">
        <v>95</v>
      </c>
      <c r="B87" s="2">
        <f>B85/B86</f>
        <v>1795.0698438783895</v>
      </c>
      <c r="C87" s="3">
        <v>1524</v>
      </c>
      <c r="D87" s="3">
        <v>986</v>
      </c>
      <c r="E87" s="3">
        <f aca="true" t="shared" si="38" ref="E87:J87">E85/E86</f>
        <v>1351.1944657955419</v>
      </c>
      <c r="F87" s="3">
        <f t="shared" si="38"/>
        <v>1166.6666666666667</v>
      </c>
      <c r="G87" s="3">
        <f t="shared" si="38"/>
        <v>2500</v>
      </c>
      <c r="H87" s="3">
        <f t="shared" si="38"/>
        <v>1800</v>
      </c>
      <c r="I87" s="3">
        <f t="shared" si="38"/>
        <v>1710.2880658436213</v>
      </c>
      <c r="J87" s="3">
        <f t="shared" si="38"/>
        <v>1200</v>
      </c>
      <c r="K87" s="3">
        <f aca="true" t="shared" si="39" ref="K87:P87">K85/K86</f>
        <v>1720</v>
      </c>
      <c r="L87" s="3">
        <f t="shared" si="39"/>
        <v>1740.0479616306955</v>
      </c>
      <c r="M87" s="3">
        <f t="shared" si="39"/>
        <v>1559.7387173396673</v>
      </c>
      <c r="N87" s="3">
        <f t="shared" si="39"/>
        <v>1540.5836087243886</v>
      </c>
      <c r="O87" s="2">
        <f t="shared" si="39"/>
        <v>1432.9194320111128</v>
      </c>
      <c r="P87" s="3">
        <f t="shared" si="39"/>
        <v>1136.622340425532</v>
      </c>
      <c r="Q87" s="3">
        <f aca="true" t="shared" si="40" ref="Q87:V87">Q85/Q86</f>
        <v>1194.886786435633</v>
      </c>
      <c r="R87" s="3">
        <f t="shared" si="40"/>
        <v>1650.9174046977282</v>
      </c>
      <c r="S87" s="3">
        <f t="shared" si="40"/>
        <v>1633.1679736333674</v>
      </c>
      <c r="T87" s="3">
        <f t="shared" si="40"/>
        <v>1641.2559742066</v>
      </c>
      <c r="U87" s="3">
        <f t="shared" si="40"/>
        <v>985.8951672862454</v>
      </c>
      <c r="V87" s="3">
        <f t="shared" si="40"/>
        <v>1144.056905322299</v>
      </c>
      <c r="W87" s="3">
        <f>W85/W86</f>
        <v>1322.5803611659908</v>
      </c>
      <c r="X87" s="3">
        <f>X85/X86</f>
        <v>1656.4170012460197</v>
      </c>
    </row>
    <row r="88" spans="2:15" ht="11.25">
      <c r="B88" s="2"/>
      <c r="C88" s="2"/>
      <c r="O88" s="2"/>
    </row>
    <row r="89" spans="1:15" ht="11.25">
      <c r="A89" s="14"/>
      <c r="B89" s="2"/>
      <c r="C89" s="2"/>
      <c r="O89" s="2"/>
    </row>
    <row r="90" spans="1:24" s="4" customFormat="1" ht="18.75">
      <c r="A90" s="15" t="s">
        <v>0</v>
      </c>
      <c r="B90" s="32">
        <v>2000</v>
      </c>
      <c r="C90" s="16">
        <v>2001</v>
      </c>
      <c r="D90" s="17">
        <v>2002</v>
      </c>
      <c r="E90" s="17">
        <v>2003</v>
      </c>
      <c r="F90" s="17">
        <v>2004</v>
      </c>
      <c r="G90" s="17">
        <v>2005</v>
      </c>
      <c r="H90" s="17">
        <v>2006</v>
      </c>
      <c r="I90" s="17">
        <v>2007</v>
      </c>
      <c r="J90" s="17">
        <v>2008</v>
      </c>
      <c r="K90" s="12">
        <v>2009</v>
      </c>
      <c r="L90" s="12">
        <v>2010</v>
      </c>
      <c r="M90" s="12">
        <v>2011</v>
      </c>
      <c r="N90" s="12">
        <v>2012</v>
      </c>
      <c r="O90" s="12">
        <v>2013</v>
      </c>
      <c r="P90" s="12">
        <v>2014</v>
      </c>
      <c r="Q90" s="12">
        <v>2015</v>
      </c>
      <c r="R90" s="12">
        <v>2016</v>
      </c>
      <c r="S90" s="12">
        <v>2017</v>
      </c>
      <c r="T90" s="12">
        <v>2018</v>
      </c>
      <c r="U90" s="12">
        <v>2019</v>
      </c>
      <c r="V90" s="12">
        <v>2020</v>
      </c>
      <c r="W90" s="12">
        <v>2021</v>
      </c>
      <c r="X90" s="12">
        <v>2022</v>
      </c>
    </row>
    <row r="91" spans="1:15" s="5" customFormat="1" ht="11.25">
      <c r="A91" s="6" t="s">
        <v>13</v>
      </c>
      <c r="B91" s="6"/>
      <c r="C91" s="2"/>
      <c r="O91" s="2"/>
    </row>
    <row r="92" spans="1:15" s="5" customFormat="1" ht="11.25">
      <c r="A92" s="18" t="s">
        <v>96</v>
      </c>
      <c r="B92" s="6"/>
      <c r="C92" s="2"/>
      <c r="O92" s="2"/>
    </row>
    <row r="93" spans="1:15" s="5" customFormat="1" ht="11.25">
      <c r="A93" s="19" t="s">
        <v>97</v>
      </c>
      <c r="B93" s="6"/>
      <c r="O93" s="2"/>
    </row>
    <row r="94" spans="1:15" s="5" customFormat="1" ht="11.25">
      <c r="A94" s="20" t="s">
        <v>13</v>
      </c>
      <c r="B94" s="6"/>
      <c r="O94" s="2"/>
    </row>
    <row r="95" spans="1:24" s="5" customFormat="1" ht="11.25">
      <c r="A95" s="5" t="s">
        <v>14</v>
      </c>
      <c r="B95" s="6"/>
      <c r="O95" s="2"/>
      <c r="P95" s="5">
        <v>1214125</v>
      </c>
      <c r="Q95" s="5">
        <v>1186154</v>
      </c>
      <c r="R95" s="5">
        <v>1478401</v>
      </c>
      <c r="S95" s="5">
        <v>1670432</v>
      </c>
      <c r="T95" s="5">
        <v>1707537</v>
      </c>
      <c r="U95" s="5">
        <v>1794029</v>
      </c>
      <c r="V95" s="5">
        <v>1536864</v>
      </c>
      <c r="W95" s="5">
        <v>1893663</v>
      </c>
      <c r="X95" s="5">
        <v>1803634</v>
      </c>
    </row>
    <row r="96" spans="1:24" s="5" customFormat="1" ht="11.25">
      <c r="A96" s="5" t="s">
        <v>15</v>
      </c>
      <c r="B96" s="6">
        <v>120275.15</v>
      </c>
      <c r="C96" s="5">
        <v>103862</v>
      </c>
      <c r="D96" s="5">
        <v>111313</v>
      </c>
      <c r="E96" s="5">
        <v>103583</v>
      </c>
      <c r="F96" s="5">
        <v>116577</v>
      </c>
      <c r="G96" s="5">
        <v>100435</v>
      </c>
      <c r="H96" s="5">
        <v>111394</v>
      </c>
      <c r="I96" s="5">
        <v>97254</v>
      </c>
      <c r="J96" s="5">
        <v>78305.16</v>
      </c>
      <c r="K96" s="5">
        <v>92338</v>
      </c>
      <c r="L96" s="5">
        <v>88233</v>
      </c>
      <c r="M96" s="5">
        <v>99214</v>
      </c>
      <c r="N96" s="2">
        <v>114536</v>
      </c>
      <c r="O96" s="2">
        <v>118213</v>
      </c>
      <c r="P96" s="5">
        <v>122914</v>
      </c>
      <c r="Q96" s="5">
        <v>141998</v>
      </c>
      <c r="R96" s="5">
        <v>146246</v>
      </c>
      <c r="S96" s="5">
        <v>177694</v>
      </c>
      <c r="T96" s="5">
        <v>178205</v>
      </c>
      <c r="U96" s="5">
        <v>198143</v>
      </c>
      <c r="V96" s="5">
        <v>144020</v>
      </c>
      <c r="W96" s="5">
        <v>177875</v>
      </c>
      <c r="X96" s="5">
        <v>179421</v>
      </c>
    </row>
    <row r="97" spans="1:24" s="5" customFormat="1" ht="11.25">
      <c r="A97" s="5" t="s">
        <v>63</v>
      </c>
      <c r="B97" s="6">
        <v>1089128.29</v>
      </c>
      <c r="C97" s="5">
        <v>1011214</v>
      </c>
      <c r="D97" s="5">
        <v>1150656</v>
      </c>
      <c r="E97" s="5">
        <v>1073247</v>
      </c>
      <c r="F97" s="5">
        <v>1149475</v>
      </c>
      <c r="G97" s="5">
        <v>929392</v>
      </c>
      <c r="H97" s="5">
        <v>1173468</v>
      </c>
      <c r="I97" s="5">
        <v>1200050</v>
      </c>
      <c r="J97" s="5">
        <v>980114.17</v>
      </c>
      <c r="K97" s="5">
        <v>917728</v>
      </c>
      <c r="L97" s="5">
        <v>1122765</v>
      </c>
      <c r="M97" s="5">
        <v>843786</v>
      </c>
      <c r="N97" s="2">
        <v>1070128</v>
      </c>
      <c r="O97" s="2">
        <v>1078015</v>
      </c>
      <c r="P97" s="5">
        <v>1214125</v>
      </c>
      <c r="Q97" s="5">
        <v>1186154</v>
      </c>
      <c r="R97" s="5">
        <f>R95</f>
        <v>1478401</v>
      </c>
      <c r="S97" s="5">
        <v>1670432</v>
      </c>
      <c r="T97" s="5">
        <v>1707537</v>
      </c>
      <c r="U97" s="5">
        <f>U95</f>
        <v>1794029</v>
      </c>
      <c r="V97" s="5">
        <v>1536864</v>
      </c>
      <c r="W97" s="5">
        <f>W95</f>
        <v>1893663</v>
      </c>
      <c r="X97" s="5">
        <v>1803634</v>
      </c>
    </row>
    <row r="98" spans="1:24" s="5" customFormat="1" ht="11.25">
      <c r="A98" s="5" t="s">
        <v>16</v>
      </c>
      <c r="B98" s="6">
        <v>57332</v>
      </c>
      <c r="C98" s="5">
        <v>57332</v>
      </c>
      <c r="D98" s="5">
        <v>59500</v>
      </c>
      <c r="E98" s="5">
        <v>57322</v>
      </c>
      <c r="F98" s="5">
        <v>61000</v>
      </c>
      <c r="G98" s="5">
        <v>62134</v>
      </c>
      <c r="H98" s="5">
        <v>58087</v>
      </c>
      <c r="I98" s="5">
        <v>60000</v>
      </c>
      <c r="J98" s="5">
        <v>65000</v>
      </c>
      <c r="K98" s="5">
        <v>60000</v>
      </c>
      <c r="L98" s="5">
        <v>60000</v>
      </c>
      <c r="M98" s="5">
        <v>60000</v>
      </c>
      <c r="N98" s="2">
        <v>60000</v>
      </c>
      <c r="O98" s="2">
        <v>60000</v>
      </c>
      <c r="P98" s="5">
        <v>67000</v>
      </c>
      <c r="Q98" s="5">
        <v>74000</v>
      </c>
      <c r="R98" s="5">
        <v>83892</v>
      </c>
      <c r="S98" s="5">
        <v>92000</v>
      </c>
      <c r="T98" s="5">
        <v>99227</v>
      </c>
      <c r="U98" s="5">
        <v>100000</v>
      </c>
      <c r="V98" s="5">
        <v>98700</v>
      </c>
      <c r="W98" s="5">
        <v>103358</v>
      </c>
      <c r="X98" s="5">
        <v>102093</v>
      </c>
    </row>
    <row r="99" spans="1:15" ht="11.25">
      <c r="A99" s="3" t="s">
        <v>65</v>
      </c>
      <c r="B99" s="2"/>
      <c r="N99" s="2"/>
      <c r="O99" s="2"/>
    </row>
    <row r="100" spans="1:15" ht="11.25">
      <c r="A100" s="3" t="s">
        <v>17</v>
      </c>
      <c r="B100" s="2"/>
      <c r="N100" s="2"/>
      <c r="O100" s="2"/>
    </row>
    <row r="101" spans="1:24" ht="11.25">
      <c r="A101" s="3" t="s">
        <v>18</v>
      </c>
      <c r="B101" s="2">
        <v>35663</v>
      </c>
      <c r="C101" s="3">
        <v>34411</v>
      </c>
      <c r="D101" s="3">
        <v>40858</v>
      </c>
      <c r="E101" s="3">
        <v>41997</v>
      </c>
      <c r="F101" s="3">
        <v>41056</v>
      </c>
      <c r="G101" s="3">
        <v>37074</v>
      </c>
      <c r="H101" s="3">
        <v>41179</v>
      </c>
      <c r="I101" s="3">
        <v>46649</v>
      </c>
      <c r="J101" s="3">
        <v>40033</v>
      </c>
      <c r="K101" s="3">
        <v>28188</v>
      </c>
      <c r="L101" s="3">
        <v>53929</v>
      </c>
      <c r="M101" s="3">
        <v>28511</v>
      </c>
      <c r="N101" s="2">
        <v>31411</v>
      </c>
      <c r="O101" s="2">
        <v>34361</v>
      </c>
      <c r="P101" s="3">
        <v>42752</v>
      </c>
      <c r="Q101" s="3">
        <v>38170</v>
      </c>
      <c r="R101" s="3">
        <v>49400</v>
      </c>
      <c r="S101" s="3">
        <v>56687</v>
      </c>
      <c r="T101" s="3">
        <v>52497</v>
      </c>
      <c r="U101" s="3">
        <v>62862</v>
      </c>
      <c r="V101" s="3">
        <v>63567</v>
      </c>
      <c r="W101" s="3">
        <v>68398</v>
      </c>
      <c r="X101" s="3">
        <v>65172</v>
      </c>
    </row>
    <row r="102" spans="1:15" ht="11.25">
      <c r="A102" s="3" t="s">
        <v>19</v>
      </c>
      <c r="B102" s="2"/>
      <c r="O102" s="2"/>
    </row>
    <row r="103" spans="1:15" ht="11.25">
      <c r="A103" s="3" t="s">
        <v>20</v>
      </c>
      <c r="B103" s="2"/>
      <c r="O103" s="2"/>
    </row>
    <row r="104" spans="1:15" ht="11.25">
      <c r="A104" s="3" t="s">
        <v>21</v>
      </c>
      <c r="B104" s="2"/>
      <c r="O104" s="2"/>
    </row>
    <row r="105" spans="2:15" ht="11.25">
      <c r="B105" s="2"/>
      <c r="O105" s="2"/>
    </row>
    <row r="106" spans="1:15" ht="11.25">
      <c r="A106" s="14" t="s">
        <v>98</v>
      </c>
      <c r="B106" s="2"/>
      <c r="O106" s="2"/>
    </row>
    <row r="107" spans="1:15" ht="11.25">
      <c r="A107" s="3" t="s">
        <v>14</v>
      </c>
      <c r="B107" s="2"/>
      <c r="O107" s="2"/>
    </row>
    <row r="108" spans="1:15" ht="11.25">
      <c r="A108" s="3" t="s">
        <v>99</v>
      </c>
      <c r="B108" s="2"/>
      <c r="O108" s="2"/>
    </row>
    <row r="109" spans="1:15" ht="11.25">
      <c r="A109" s="3" t="s">
        <v>16</v>
      </c>
      <c r="B109" s="2"/>
      <c r="O109" s="2"/>
    </row>
    <row r="110" spans="1:15" ht="11.25">
      <c r="A110" s="3" t="s">
        <v>22</v>
      </c>
      <c r="B110" s="2"/>
      <c r="O110" s="2"/>
    </row>
    <row r="111" spans="1:15" ht="11.25">
      <c r="A111" s="3" t="s">
        <v>19</v>
      </c>
      <c r="B111" s="2"/>
      <c r="O111" s="2"/>
    </row>
    <row r="112" spans="1:15" ht="11.25">
      <c r="A112" s="3" t="s">
        <v>100</v>
      </c>
      <c r="B112" s="2"/>
      <c r="O112" s="2"/>
    </row>
    <row r="113" spans="1:15" ht="11.25">
      <c r="A113" s="3" t="s">
        <v>101</v>
      </c>
      <c r="B113" s="2"/>
      <c r="O113" s="2"/>
    </row>
    <row r="114" spans="2:15" ht="11.25">
      <c r="B114" s="2"/>
      <c r="O114" s="2"/>
    </row>
    <row r="115" spans="1:24" s="4" customFormat="1" ht="18.75">
      <c r="A115" s="15" t="s">
        <v>0</v>
      </c>
      <c r="B115" s="21">
        <v>2000</v>
      </c>
      <c r="C115" s="21">
        <v>2001</v>
      </c>
      <c r="D115" s="17">
        <v>2002</v>
      </c>
      <c r="E115" s="17">
        <v>2003</v>
      </c>
      <c r="F115" s="17">
        <v>2004</v>
      </c>
      <c r="G115" s="17">
        <v>2005</v>
      </c>
      <c r="H115" s="17">
        <v>2006</v>
      </c>
      <c r="I115" s="17">
        <v>2007</v>
      </c>
      <c r="J115" s="17">
        <v>2008</v>
      </c>
      <c r="K115" s="12">
        <v>2009</v>
      </c>
      <c r="L115" s="12">
        <v>2010</v>
      </c>
      <c r="M115" s="12">
        <v>2011</v>
      </c>
      <c r="N115" s="12">
        <v>2012</v>
      </c>
      <c r="O115" s="12">
        <v>2013</v>
      </c>
      <c r="P115" s="12">
        <v>2014</v>
      </c>
      <c r="Q115" s="12">
        <v>2015</v>
      </c>
      <c r="R115" s="12">
        <v>2016</v>
      </c>
      <c r="S115" s="12">
        <v>2017</v>
      </c>
      <c r="T115" s="12">
        <v>2018</v>
      </c>
      <c r="U115" s="12">
        <v>2019</v>
      </c>
      <c r="V115" s="12">
        <v>2020</v>
      </c>
      <c r="W115" s="12">
        <v>2021</v>
      </c>
      <c r="X115" s="12">
        <v>2022</v>
      </c>
    </row>
    <row r="116" spans="1:15" ht="11.25">
      <c r="A116" s="22" t="s">
        <v>102</v>
      </c>
      <c r="B116" s="2"/>
      <c r="O116" s="2"/>
    </row>
    <row r="117" spans="1:15" ht="11.25">
      <c r="A117" s="23"/>
      <c r="B117" s="2"/>
      <c r="O117" s="2"/>
    </row>
    <row r="118" spans="1:15" ht="11.25">
      <c r="A118" s="14" t="s">
        <v>23</v>
      </c>
      <c r="B118" s="2"/>
      <c r="O118" s="2"/>
    </row>
    <row r="119" spans="1:24" ht="12.75">
      <c r="A119" s="3" t="s">
        <v>76</v>
      </c>
      <c r="B119" s="2">
        <v>4068050</v>
      </c>
      <c r="C119" s="3">
        <v>3855042</v>
      </c>
      <c r="D119" s="3">
        <v>4221693</v>
      </c>
      <c r="E119" s="3">
        <v>2469900</v>
      </c>
      <c r="F119" s="3">
        <v>3786800</v>
      </c>
      <c r="G119" s="3">
        <v>2007300</v>
      </c>
      <c r="H119" s="3">
        <v>3259405</v>
      </c>
      <c r="I119" s="3">
        <v>3221665</v>
      </c>
      <c r="J119" s="3">
        <v>3809547</v>
      </c>
      <c r="K119" s="3">
        <v>3355500</v>
      </c>
      <c r="L119" s="3">
        <v>3725499</v>
      </c>
      <c r="M119" s="3">
        <v>2698000</v>
      </c>
      <c r="N119" s="2">
        <v>4051210</v>
      </c>
      <c r="O119" s="2">
        <v>3392602</v>
      </c>
      <c r="P119" s="3">
        <v>3895510</v>
      </c>
      <c r="Q119" s="36">
        <v>2656000</v>
      </c>
      <c r="R119" s="3">
        <v>2954800</v>
      </c>
      <c r="S119" s="3">
        <v>3179350</v>
      </c>
      <c r="T119" s="3">
        <v>2674793</v>
      </c>
      <c r="U119" s="3">
        <v>1857729</v>
      </c>
      <c r="V119" s="3">
        <v>1735863</v>
      </c>
      <c r="W119" s="3">
        <v>2940837</v>
      </c>
      <c r="X119" s="3">
        <v>2309397</v>
      </c>
    </row>
    <row r="120" spans="1:24" ht="12.75">
      <c r="A120" s="3" t="s">
        <v>89</v>
      </c>
      <c r="B120" s="2">
        <v>184</v>
      </c>
      <c r="C120" s="3">
        <v>161</v>
      </c>
      <c r="D120" s="3">
        <v>170</v>
      </c>
      <c r="E120" s="3">
        <v>154</v>
      </c>
      <c r="F120" s="3">
        <v>143</v>
      </c>
      <c r="G120" s="3">
        <v>97</v>
      </c>
      <c r="H120" s="3">
        <v>128</v>
      </c>
      <c r="I120" s="3">
        <v>129</v>
      </c>
      <c r="J120" s="3">
        <v>147.78</v>
      </c>
      <c r="K120" s="3">
        <v>153</v>
      </c>
      <c r="L120" s="3">
        <v>167</v>
      </c>
      <c r="M120" s="3">
        <v>126</v>
      </c>
      <c r="N120" s="2">
        <v>148</v>
      </c>
      <c r="O120" s="2">
        <v>137</v>
      </c>
      <c r="P120" s="3">
        <v>152</v>
      </c>
      <c r="Q120" s="36">
        <v>91.25</v>
      </c>
      <c r="R120" s="3">
        <v>129.79</v>
      </c>
      <c r="S120" s="3">
        <v>136.75</v>
      </c>
      <c r="T120" s="3">
        <v>117</v>
      </c>
      <c r="U120" s="3">
        <v>110.1</v>
      </c>
      <c r="V120" s="3">
        <v>117.26</v>
      </c>
      <c r="W120" s="3">
        <v>147.35</v>
      </c>
      <c r="X120" s="3">
        <v>103</v>
      </c>
    </row>
    <row r="121" spans="1:24" ht="12.75">
      <c r="A121" s="3" t="s">
        <v>95</v>
      </c>
      <c r="B121" s="2">
        <f>B119/B120</f>
        <v>22108.967391304348</v>
      </c>
      <c r="C121" s="2">
        <f>C119/C120</f>
        <v>23944.360248447207</v>
      </c>
      <c r="D121" s="3">
        <v>24833</v>
      </c>
      <c r="E121" s="3">
        <f aca="true" t="shared" si="41" ref="E121:J121">E119/E120</f>
        <v>16038.311688311689</v>
      </c>
      <c r="F121" s="3">
        <f t="shared" si="41"/>
        <v>26481.11888111888</v>
      </c>
      <c r="G121" s="3">
        <f t="shared" si="41"/>
        <v>20693.81443298969</v>
      </c>
      <c r="H121" s="3">
        <f t="shared" si="41"/>
        <v>25464.1015625</v>
      </c>
      <c r="I121" s="3">
        <f t="shared" si="41"/>
        <v>24974.147286821706</v>
      </c>
      <c r="J121" s="3">
        <f t="shared" si="41"/>
        <v>25778.501827040196</v>
      </c>
      <c r="K121" s="3">
        <f aca="true" t="shared" si="42" ref="K121:P121">K119/K120</f>
        <v>21931.37254901961</v>
      </c>
      <c r="L121" s="3">
        <f t="shared" si="42"/>
        <v>22308.377245508982</v>
      </c>
      <c r="M121" s="3">
        <f t="shared" si="42"/>
        <v>21412.698412698413</v>
      </c>
      <c r="N121" s="3">
        <f t="shared" si="42"/>
        <v>27373.04054054054</v>
      </c>
      <c r="O121" s="2">
        <f t="shared" si="42"/>
        <v>24763.518248175184</v>
      </c>
      <c r="P121" s="3">
        <f t="shared" si="42"/>
        <v>25628.355263157893</v>
      </c>
      <c r="Q121" s="37">
        <v>29106.84931506849</v>
      </c>
      <c r="R121" s="3">
        <f>R119/R120</f>
        <v>22766.0066260883</v>
      </c>
      <c r="S121" s="3">
        <v>23249.360146252286</v>
      </c>
      <c r="T121" s="3">
        <f>T119/T120</f>
        <v>22861.478632478633</v>
      </c>
      <c r="U121" s="3">
        <v>16873.106267029973</v>
      </c>
      <c r="V121" s="3">
        <v>14803.539143783046</v>
      </c>
      <c r="W121" s="3">
        <v>19958.174414658977</v>
      </c>
      <c r="X121" s="3">
        <f>X119/X120</f>
        <v>22421.33009708738</v>
      </c>
    </row>
    <row r="122" spans="2:16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5" ht="11.25">
      <c r="A124" s="14" t="s">
        <v>24</v>
      </c>
      <c r="B124" s="2"/>
      <c r="O124" s="2"/>
    </row>
    <row r="125" spans="1:24" ht="11.25">
      <c r="A125" s="3" t="s">
        <v>76</v>
      </c>
      <c r="B125" s="2">
        <v>241500.02</v>
      </c>
      <c r="C125" s="3">
        <v>432500</v>
      </c>
      <c r="D125" s="3">
        <v>416600</v>
      </c>
      <c r="E125" s="3">
        <v>546838</v>
      </c>
      <c r="F125" s="3">
        <v>221707</v>
      </c>
      <c r="G125" s="3">
        <v>332707</v>
      </c>
      <c r="H125" s="3">
        <v>541300</v>
      </c>
      <c r="I125" s="3">
        <v>167675</v>
      </c>
      <c r="J125" s="3">
        <v>344839</v>
      </c>
      <c r="K125" s="3">
        <v>431870</v>
      </c>
      <c r="L125" s="3">
        <v>391831</v>
      </c>
      <c r="M125" s="3">
        <v>331150</v>
      </c>
      <c r="N125" s="2">
        <v>308350</v>
      </c>
      <c r="O125" s="2">
        <v>346980</v>
      </c>
      <c r="P125" s="3">
        <v>671250</v>
      </c>
      <c r="Q125" s="3">
        <v>493594</v>
      </c>
      <c r="R125" s="3">
        <v>880795</v>
      </c>
      <c r="S125" s="3">
        <v>1041583</v>
      </c>
      <c r="T125" s="3">
        <v>751466</v>
      </c>
      <c r="U125" s="3">
        <v>483864</v>
      </c>
      <c r="V125" s="3">
        <v>834190</v>
      </c>
      <c r="W125" s="3">
        <v>1023524</v>
      </c>
      <c r="X125" s="3">
        <v>600519</v>
      </c>
    </row>
    <row r="126" spans="1:24" ht="11.25">
      <c r="A126" s="3" t="s">
        <v>89</v>
      </c>
      <c r="B126" s="2">
        <v>38.525</v>
      </c>
      <c r="C126" s="3">
        <v>33</v>
      </c>
      <c r="D126" s="3">
        <v>38</v>
      </c>
      <c r="E126" s="3">
        <v>63</v>
      </c>
      <c r="F126" s="3">
        <v>36</v>
      </c>
      <c r="G126" s="3">
        <v>45</v>
      </c>
      <c r="H126" s="3">
        <v>66</v>
      </c>
      <c r="I126" s="3">
        <v>26</v>
      </c>
      <c r="J126" s="3">
        <v>43.8</v>
      </c>
      <c r="K126" s="3">
        <v>60</v>
      </c>
      <c r="L126" s="3">
        <v>58</v>
      </c>
      <c r="M126" s="3">
        <v>52</v>
      </c>
      <c r="N126" s="2">
        <v>50</v>
      </c>
      <c r="O126" s="2">
        <v>58</v>
      </c>
      <c r="P126" s="3">
        <v>94</v>
      </c>
      <c r="Q126" s="3">
        <v>67.95</v>
      </c>
      <c r="R126" s="3">
        <v>127.41000000000001</v>
      </c>
      <c r="S126" s="3">
        <v>161.8</v>
      </c>
      <c r="T126" s="3">
        <v>116</v>
      </c>
      <c r="U126" s="3">
        <v>87</v>
      </c>
      <c r="V126" s="3">
        <v>107.6</v>
      </c>
      <c r="W126" s="3">
        <v>69.49</v>
      </c>
      <c r="X126" s="3">
        <v>58</v>
      </c>
    </row>
    <row r="127" spans="1:24" ht="11.25">
      <c r="A127" s="3" t="s">
        <v>95</v>
      </c>
      <c r="B127" s="2">
        <f>B125/B126</f>
        <v>6268.657235561323</v>
      </c>
      <c r="C127" s="2">
        <f>C125/C126</f>
        <v>13106.060606060606</v>
      </c>
      <c r="D127" s="3">
        <v>11109</v>
      </c>
      <c r="E127" s="3">
        <f aca="true" t="shared" si="43" ref="E127:J127">E125/E126</f>
        <v>8679.968253968254</v>
      </c>
      <c r="F127" s="3">
        <f t="shared" si="43"/>
        <v>6158.527777777777</v>
      </c>
      <c r="G127" s="3">
        <f t="shared" si="43"/>
        <v>7393.488888888889</v>
      </c>
      <c r="H127" s="3">
        <f t="shared" si="43"/>
        <v>8201.515151515152</v>
      </c>
      <c r="I127" s="3">
        <f t="shared" si="43"/>
        <v>6449.038461538462</v>
      </c>
      <c r="J127" s="3">
        <f t="shared" si="43"/>
        <v>7873.036529680366</v>
      </c>
      <c r="K127" s="3">
        <f aca="true" t="shared" si="44" ref="K127:P127">K125/K126</f>
        <v>7197.833333333333</v>
      </c>
      <c r="L127" s="3">
        <f t="shared" si="44"/>
        <v>6755.706896551724</v>
      </c>
      <c r="M127" s="3">
        <f t="shared" si="44"/>
        <v>6368.2692307692305</v>
      </c>
      <c r="N127" s="3">
        <f t="shared" si="44"/>
        <v>6167</v>
      </c>
      <c r="O127" s="2">
        <f t="shared" si="44"/>
        <v>5982.413793103448</v>
      </c>
      <c r="P127" s="3">
        <f t="shared" si="44"/>
        <v>7140.95744680851</v>
      </c>
      <c r="Q127" s="3">
        <v>7264.0765268579835</v>
      </c>
      <c r="R127" s="3">
        <f>R125/R126</f>
        <v>6913.075896711403</v>
      </c>
      <c r="S127" s="3">
        <v>6437.472187886279</v>
      </c>
      <c r="T127" s="3">
        <f>T125/T126</f>
        <v>6478.1551724137935</v>
      </c>
      <c r="U127" s="3">
        <v>5561.6551724137935</v>
      </c>
      <c r="V127" s="3">
        <v>7752.695167286246</v>
      </c>
      <c r="W127" s="3">
        <v>14729.0833213412</v>
      </c>
      <c r="X127" s="3">
        <f>X125/X126</f>
        <v>10353.775862068966</v>
      </c>
    </row>
    <row r="128" spans="2:16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5" ht="11.25">
      <c r="A130" s="14" t="s">
        <v>103</v>
      </c>
      <c r="B130" s="2"/>
      <c r="O130" s="2"/>
    </row>
    <row r="131" spans="1:24" ht="11.25">
      <c r="A131" s="3" t="s">
        <v>76</v>
      </c>
      <c r="B131" s="2">
        <v>358814</v>
      </c>
      <c r="C131" s="3">
        <v>817591</v>
      </c>
      <c r="D131" s="3">
        <v>446438</v>
      </c>
      <c r="E131" s="3">
        <v>579839</v>
      </c>
      <c r="F131" s="3">
        <v>407680</v>
      </c>
      <c r="G131" s="3">
        <v>606521</v>
      </c>
      <c r="H131" s="3">
        <v>282430</v>
      </c>
      <c r="I131" s="3">
        <v>315896</v>
      </c>
      <c r="J131" s="3">
        <v>334000</v>
      </c>
      <c r="K131" s="3">
        <v>625697</v>
      </c>
      <c r="L131" s="3">
        <v>267995</v>
      </c>
      <c r="M131" s="3">
        <v>706537</v>
      </c>
      <c r="N131" s="2">
        <v>383493</v>
      </c>
      <c r="O131" s="2">
        <v>475469</v>
      </c>
      <c r="P131" s="3">
        <v>643025</v>
      </c>
      <c r="Q131" s="3">
        <v>452825</v>
      </c>
      <c r="R131" s="3">
        <v>571538</v>
      </c>
      <c r="S131" s="3">
        <v>750320</v>
      </c>
      <c r="T131" s="3">
        <v>760050</v>
      </c>
      <c r="U131" s="3">
        <v>560638</v>
      </c>
      <c r="V131" s="3">
        <v>609567</v>
      </c>
      <c r="W131" s="3">
        <v>590113</v>
      </c>
      <c r="X131" s="3">
        <v>719190</v>
      </c>
    </row>
    <row r="132" spans="1:24" ht="11.25">
      <c r="A132" s="3" t="s">
        <v>89</v>
      </c>
      <c r="B132" s="2">
        <v>41</v>
      </c>
      <c r="C132" s="3">
        <v>195</v>
      </c>
      <c r="D132" s="3">
        <v>80.5</v>
      </c>
      <c r="E132" s="3">
        <v>72</v>
      </c>
      <c r="F132" s="3">
        <v>58</v>
      </c>
      <c r="G132" s="3">
        <v>49</v>
      </c>
      <c r="H132" s="3">
        <v>48.8</v>
      </c>
      <c r="I132" s="3">
        <v>31.6</v>
      </c>
      <c r="J132" s="3">
        <v>24.2</v>
      </c>
      <c r="K132" s="3">
        <v>54</v>
      </c>
      <c r="L132" s="3">
        <v>52</v>
      </c>
      <c r="M132" s="3">
        <v>78</v>
      </c>
      <c r="N132" s="2">
        <v>61</v>
      </c>
      <c r="O132" s="2">
        <v>56</v>
      </c>
      <c r="P132" s="3">
        <v>108</v>
      </c>
      <c r="Q132" s="3">
        <v>56</v>
      </c>
      <c r="R132" s="3">
        <v>71</v>
      </c>
      <c r="S132" s="3">
        <v>95</v>
      </c>
      <c r="T132" s="3">
        <v>104</v>
      </c>
      <c r="U132" s="3">
        <v>69</v>
      </c>
      <c r="V132" s="3">
        <v>70.96</v>
      </c>
      <c r="W132" s="3">
        <v>73</v>
      </c>
      <c r="X132" s="3">
        <v>90</v>
      </c>
    </row>
    <row r="133" spans="1:24" ht="11.25">
      <c r="A133" s="3" t="s">
        <v>95</v>
      </c>
      <c r="B133" s="2">
        <f>B131/B132</f>
        <v>8751.560975609756</v>
      </c>
      <c r="C133" s="2">
        <f>C131/C132</f>
        <v>4192.774358974359</v>
      </c>
      <c r="D133" s="3">
        <v>5546</v>
      </c>
      <c r="E133" s="3">
        <f aca="true" t="shared" si="45" ref="E133:J133">E131/E132</f>
        <v>8053.319444444444</v>
      </c>
      <c r="F133" s="3">
        <f t="shared" si="45"/>
        <v>7028.9655172413795</v>
      </c>
      <c r="G133" s="3">
        <f t="shared" si="45"/>
        <v>12377.979591836734</v>
      </c>
      <c r="H133" s="3">
        <f t="shared" si="45"/>
        <v>5787.5</v>
      </c>
      <c r="I133" s="3">
        <f t="shared" si="45"/>
        <v>9996.708860759492</v>
      </c>
      <c r="J133" s="3">
        <f t="shared" si="45"/>
        <v>13801.652892561984</v>
      </c>
      <c r="K133" s="3">
        <f aca="true" t="shared" si="46" ref="K133:P133">K131/K132</f>
        <v>11586.981481481482</v>
      </c>
      <c r="L133" s="3">
        <f t="shared" si="46"/>
        <v>5153.75</v>
      </c>
      <c r="M133" s="3">
        <f t="shared" si="46"/>
        <v>9058.166666666666</v>
      </c>
      <c r="N133" s="3">
        <f t="shared" si="46"/>
        <v>6286.770491803279</v>
      </c>
      <c r="O133" s="2">
        <f t="shared" si="46"/>
        <v>8490.517857142857</v>
      </c>
      <c r="P133" s="3">
        <f t="shared" si="46"/>
        <v>5953.935185185185</v>
      </c>
      <c r="Q133" s="3">
        <f aca="true" t="shared" si="47" ref="Q133:V133">Q131/Q132</f>
        <v>8086.160714285715</v>
      </c>
      <c r="R133" s="3">
        <f t="shared" si="47"/>
        <v>8049.830985915493</v>
      </c>
      <c r="S133" s="3">
        <f t="shared" si="47"/>
        <v>7898.105263157895</v>
      </c>
      <c r="T133" s="3">
        <f t="shared" si="47"/>
        <v>7308.173076923077</v>
      </c>
      <c r="U133" s="3">
        <f t="shared" si="47"/>
        <v>8125.188405797101</v>
      </c>
      <c r="V133" s="3">
        <f t="shared" si="47"/>
        <v>8590.290304396844</v>
      </c>
      <c r="W133" s="3">
        <f>W131/W132</f>
        <v>8083.739726027397</v>
      </c>
      <c r="X133" s="3">
        <f>X131/X132</f>
        <v>7991</v>
      </c>
    </row>
    <row r="134" spans="2:15" ht="11.25">
      <c r="B134" s="2"/>
      <c r="O134" s="2"/>
    </row>
    <row r="135" spans="1:15" ht="11.25">
      <c r="A135" s="14" t="s">
        <v>25</v>
      </c>
      <c r="B135" s="2"/>
      <c r="O135" s="2"/>
    </row>
    <row r="136" spans="1:24" ht="11.25">
      <c r="A136" s="3" t="s">
        <v>76</v>
      </c>
      <c r="B136" s="2">
        <v>671250</v>
      </c>
      <c r="C136" s="3">
        <v>423800</v>
      </c>
      <c r="D136" s="3">
        <v>549680</v>
      </c>
      <c r="E136" s="3">
        <v>239070</v>
      </c>
      <c r="F136" s="3">
        <v>111645</v>
      </c>
      <c r="G136" s="3">
        <v>34930</v>
      </c>
      <c r="H136" s="3">
        <v>172400</v>
      </c>
      <c r="I136" s="3">
        <v>49450</v>
      </c>
      <c r="J136" s="3">
        <v>65415</v>
      </c>
      <c r="K136" s="3">
        <v>64343</v>
      </c>
      <c r="L136" s="3">
        <v>84374</v>
      </c>
      <c r="M136" s="3">
        <v>105980</v>
      </c>
      <c r="N136" s="2">
        <v>50475</v>
      </c>
      <c r="O136" s="2">
        <v>106078</v>
      </c>
      <c r="P136" s="3">
        <v>108255</v>
      </c>
      <c r="Q136" s="3">
        <v>133142</v>
      </c>
      <c r="R136" s="3">
        <v>132095</v>
      </c>
      <c r="S136" s="3">
        <v>99936</v>
      </c>
      <c r="T136" s="3">
        <v>34625</v>
      </c>
      <c r="U136" s="3">
        <v>71438</v>
      </c>
      <c r="V136" s="3">
        <v>37360</v>
      </c>
      <c r="W136" s="3">
        <v>93500</v>
      </c>
      <c r="X136" s="3">
        <v>54500</v>
      </c>
    </row>
    <row r="137" spans="1:24" ht="11.25">
      <c r="A137" s="3" t="s">
        <v>89</v>
      </c>
      <c r="B137" s="2">
        <v>61.75</v>
      </c>
      <c r="C137" s="3">
        <v>58</v>
      </c>
      <c r="D137" s="3">
        <v>73</v>
      </c>
      <c r="E137" s="3">
        <v>43</v>
      </c>
      <c r="F137" s="3">
        <v>23</v>
      </c>
      <c r="G137" s="3">
        <v>15</v>
      </c>
      <c r="H137" s="3">
        <v>31</v>
      </c>
      <c r="I137" s="3">
        <v>16</v>
      </c>
      <c r="J137" s="3">
        <v>26.38</v>
      </c>
      <c r="K137" s="3">
        <v>25</v>
      </c>
      <c r="L137" s="3">
        <v>24</v>
      </c>
      <c r="M137" s="3">
        <v>66</v>
      </c>
      <c r="N137" s="2">
        <v>20</v>
      </c>
      <c r="O137" s="2">
        <v>23</v>
      </c>
      <c r="P137" s="3">
        <v>27</v>
      </c>
      <c r="Q137" s="3">
        <v>20.555</v>
      </c>
      <c r="R137" s="3">
        <v>29.95</v>
      </c>
      <c r="S137" s="3">
        <v>21.5</v>
      </c>
      <c r="T137" s="3">
        <v>11</v>
      </c>
      <c r="U137" s="3">
        <v>25.75</v>
      </c>
      <c r="V137" s="3">
        <v>11.7</v>
      </c>
      <c r="W137" s="3">
        <v>19.74</v>
      </c>
      <c r="X137" s="3">
        <v>16</v>
      </c>
    </row>
    <row r="138" spans="1:24" ht="11.25">
      <c r="A138" s="3" t="s">
        <v>95</v>
      </c>
      <c r="B138" s="2">
        <f>B136/B137</f>
        <v>10870.445344129555</v>
      </c>
      <c r="C138" s="2">
        <f>C136/C137</f>
        <v>7306.896551724138</v>
      </c>
      <c r="D138" s="3">
        <v>7530</v>
      </c>
      <c r="E138" s="3">
        <f aca="true" t="shared" si="48" ref="E138:J138">E136/E137</f>
        <v>5559.767441860465</v>
      </c>
      <c r="F138" s="3">
        <f t="shared" si="48"/>
        <v>4854.130434782609</v>
      </c>
      <c r="G138" s="3">
        <f t="shared" si="48"/>
        <v>2328.6666666666665</v>
      </c>
      <c r="H138" s="3">
        <f t="shared" si="48"/>
        <v>5561.290322580645</v>
      </c>
      <c r="I138" s="3">
        <f t="shared" si="48"/>
        <v>3090.625</v>
      </c>
      <c r="J138" s="3">
        <f t="shared" si="48"/>
        <v>2479.7194844579226</v>
      </c>
      <c r="K138" s="3">
        <f aca="true" t="shared" si="49" ref="K138:P138">K136/K137</f>
        <v>2573.72</v>
      </c>
      <c r="L138" s="3">
        <f t="shared" si="49"/>
        <v>3515.5833333333335</v>
      </c>
      <c r="M138" s="3">
        <f t="shared" si="49"/>
        <v>1605.7575757575758</v>
      </c>
      <c r="N138" s="3">
        <f t="shared" si="49"/>
        <v>2523.75</v>
      </c>
      <c r="O138" s="2">
        <f t="shared" si="49"/>
        <v>4612.086956521739</v>
      </c>
      <c r="P138" s="3">
        <f t="shared" si="49"/>
        <v>4009.4444444444443</v>
      </c>
      <c r="Q138" s="3">
        <v>6477.353441984918</v>
      </c>
      <c r="R138" s="3">
        <f>R136/R137</f>
        <v>4410.517529215359</v>
      </c>
      <c r="S138" s="3">
        <v>4648.186046511628</v>
      </c>
      <c r="T138" s="3">
        <f>T136/T137</f>
        <v>3147.7272727272725</v>
      </c>
      <c r="U138" s="3">
        <v>2774.2912621359224</v>
      </c>
      <c r="V138" s="3">
        <v>3193.1623931623935</v>
      </c>
      <c r="W138" s="3">
        <v>4736.575481256333</v>
      </c>
      <c r="X138" s="3">
        <f>X136/X137</f>
        <v>3406.25</v>
      </c>
    </row>
    <row r="139" spans="2:15" ht="11.25">
      <c r="B139" s="2"/>
      <c r="O139" s="2"/>
    </row>
    <row r="140" spans="1:15" ht="11.25">
      <c r="A140" s="14" t="s">
        <v>26</v>
      </c>
      <c r="B140" s="2"/>
      <c r="O140" s="2"/>
    </row>
    <row r="141" spans="1:24" ht="11.25">
      <c r="A141" s="3" t="s">
        <v>76</v>
      </c>
      <c r="B141" s="2">
        <v>324046</v>
      </c>
      <c r="C141" s="3">
        <v>304250</v>
      </c>
      <c r="D141" s="3">
        <v>197748</v>
      </c>
      <c r="E141" s="3">
        <v>202701</v>
      </c>
      <c r="F141" s="3">
        <v>128300</v>
      </c>
      <c r="G141" s="3">
        <v>200760</v>
      </c>
      <c r="H141" s="3">
        <v>48100</v>
      </c>
      <c r="I141" s="3">
        <v>122500</v>
      </c>
      <c r="J141" s="3">
        <v>302023</v>
      </c>
      <c r="K141" s="3">
        <v>413360</v>
      </c>
      <c r="L141" s="3">
        <v>237960</v>
      </c>
      <c r="M141" s="3">
        <v>266500</v>
      </c>
      <c r="N141" s="2">
        <v>45000</v>
      </c>
      <c r="O141" s="2">
        <v>316750</v>
      </c>
      <c r="P141" s="3">
        <v>286000</v>
      </c>
      <c r="Q141" s="3">
        <v>208875</v>
      </c>
      <c r="R141" s="3">
        <v>45000</v>
      </c>
      <c r="S141" s="3">
        <v>153900</v>
      </c>
      <c r="T141" s="3">
        <v>360750</v>
      </c>
      <c r="U141" s="3">
        <v>176400</v>
      </c>
      <c r="V141" s="3">
        <v>61200</v>
      </c>
      <c r="W141" s="3">
        <v>101000</v>
      </c>
      <c r="X141" s="3">
        <v>113500</v>
      </c>
    </row>
    <row r="142" spans="1:24" ht="11.25">
      <c r="A142" s="3" t="s">
        <v>89</v>
      </c>
      <c r="B142" s="2">
        <v>31</v>
      </c>
      <c r="C142" s="3">
        <v>27</v>
      </c>
      <c r="D142" s="3">
        <v>30.5</v>
      </c>
      <c r="E142" s="3">
        <v>66</v>
      </c>
      <c r="F142" s="3">
        <v>29</v>
      </c>
      <c r="G142" s="3">
        <v>45</v>
      </c>
      <c r="H142" s="3">
        <v>37</v>
      </c>
      <c r="I142" s="3">
        <v>27</v>
      </c>
      <c r="J142" s="3">
        <v>59</v>
      </c>
      <c r="K142" s="3">
        <v>103</v>
      </c>
      <c r="L142" s="3">
        <v>75</v>
      </c>
      <c r="M142" s="3">
        <v>77</v>
      </c>
      <c r="N142" s="2">
        <v>45</v>
      </c>
      <c r="O142" s="2">
        <v>65</v>
      </c>
      <c r="P142" s="3">
        <v>53</v>
      </c>
      <c r="Q142" s="3">
        <v>42.75</v>
      </c>
      <c r="R142" s="3">
        <v>15</v>
      </c>
      <c r="S142" s="3">
        <v>38</v>
      </c>
      <c r="T142" s="3">
        <v>80</v>
      </c>
      <c r="U142" s="3">
        <v>42</v>
      </c>
      <c r="V142" s="3">
        <v>14.6</v>
      </c>
      <c r="W142" s="3">
        <v>19</v>
      </c>
      <c r="X142" s="3">
        <v>21</v>
      </c>
    </row>
    <row r="143" spans="1:24" ht="11.25">
      <c r="A143" s="3" t="s">
        <v>95</v>
      </c>
      <c r="B143" s="2">
        <f>B141/B142</f>
        <v>10453.09677419355</v>
      </c>
      <c r="C143" s="2">
        <f>C141/C142</f>
        <v>11268.518518518518</v>
      </c>
      <c r="D143" s="3">
        <v>6484</v>
      </c>
      <c r="E143" s="3">
        <f aca="true" t="shared" si="50" ref="E143:J143">E141/E142</f>
        <v>3071.2272727272725</v>
      </c>
      <c r="F143" s="3">
        <f t="shared" si="50"/>
        <v>4424.137931034483</v>
      </c>
      <c r="G143" s="3">
        <f t="shared" si="50"/>
        <v>4461.333333333333</v>
      </c>
      <c r="H143" s="3">
        <f t="shared" si="50"/>
        <v>1300</v>
      </c>
      <c r="I143" s="3">
        <f t="shared" si="50"/>
        <v>4537.037037037037</v>
      </c>
      <c r="J143" s="3">
        <f t="shared" si="50"/>
        <v>5119.033898305085</v>
      </c>
      <c r="K143" s="3">
        <f aca="true" t="shared" si="51" ref="K143:P143">K141/K142</f>
        <v>4013.2038834951454</v>
      </c>
      <c r="L143" s="3">
        <f t="shared" si="51"/>
        <v>3172.8</v>
      </c>
      <c r="M143" s="3">
        <f t="shared" si="51"/>
        <v>3461.038961038961</v>
      </c>
      <c r="N143" s="3">
        <f t="shared" si="51"/>
        <v>1000</v>
      </c>
      <c r="O143" s="2">
        <f t="shared" si="51"/>
        <v>4873.076923076923</v>
      </c>
      <c r="P143" s="3">
        <f t="shared" si="51"/>
        <v>5396.226415094339</v>
      </c>
      <c r="Q143" s="3">
        <v>4885.964912280701</v>
      </c>
      <c r="R143" s="3">
        <f>R141/R142</f>
        <v>3000</v>
      </c>
      <c r="S143" s="3">
        <v>4050</v>
      </c>
      <c r="T143" s="3">
        <f>T141/T142</f>
        <v>4509.375</v>
      </c>
      <c r="U143" s="3">
        <v>4200</v>
      </c>
      <c r="V143" s="3">
        <v>4191.780821917809</v>
      </c>
      <c r="W143" s="3">
        <v>5315.789473684211</v>
      </c>
      <c r="X143" s="3">
        <f>X141/X142</f>
        <v>5404.761904761905</v>
      </c>
    </row>
    <row r="144" spans="2:15" ht="11.25">
      <c r="B144" s="2"/>
      <c r="O144" s="2"/>
    </row>
    <row r="145" spans="1:15" ht="11.25">
      <c r="A145" s="14" t="s">
        <v>61</v>
      </c>
      <c r="B145" s="2"/>
      <c r="O145" s="2"/>
    </row>
    <row r="146" spans="1:24" ht="11.25">
      <c r="A146" s="3" t="s">
        <v>76</v>
      </c>
      <c r="B146" s="2">
        <v>600000</v>
      </c>
      <c r="C146" s="3">
        <v>771600</v>
      </c>
      <c r="D146" s="3">
        <v>733692</v>
      </c>
      <c r="E146" s="3">
        <v>493700</v>
      </c>
      <c r="F146" s="3">
        <v>350965</v>
      </c>
      <c r="G146" s="3">
        <v>249900</v>
      </c>
      <c r="H146" s="3">
        <v>548750</v>
      </c>
      <c r="I146" s="3">
        <v>114000</v>
      </c>
      <c r="J146" s="3">
        <v>246264</v>
      </c>
      <c r="K146" s="3">
        <v>102660</v>
      </c>
      <c r="L146" s="3">
        <v>174960</v>
      </c>
      <c r="M146" s="3">
        <v>420602</v>
      </c>
      <c r="N146" s="2">
        <v>94407</v>
      </c>
      <c r="O146" s="2">
        <v>343290</v>
      </c>
      <c r="P146" s="3">
        <v>428250</v>
      </c>
      <c r="Q146" s="3">
        <v>504902</v>
      </c>
      <c r="R146" s="3">
        <v>225600</v>
      </c>
      <c r="S146" s="3">
        <v>1655858</v>
      </c>
      <c r="T146" s="3">
        <v>294350</v>
      </c>
      <c r="U146" s="3">
        <v>257500</v>
      </c>
      <c r="V146" s="3">
        <v>222400</v>
      </c>
      <c r="W146" s="3">
        <v>220700</v>
      </c>
      <c r="X146" s="3">
        <v>184000</v>
      </c>
    </row>
    <row r="147" spans="1:24" ht="11.25">
      <c r="A147" s="3" t="s">
        <v>89</v>
      </c>
      <c r="B147" s="2">
        <v>60</v>
      </c>
      <c r="C147" s="3">
        <v>85</v>
      </c>
      <c r="D147" s="3">
        <v>75</v>
      </c>
      <c r="E147" s="3">
        <v>64</v>
      </c>
      <c r="F147" s="3">
        <v>55</v>
      </c>
      <c r="G147" s="3">
        <v>34</v>
      </c>
      <c r="H147" s="3">
        <v>78</v>
      </c>
      <c r="I147" s="3">
        <v>18</v>
      </c>
      <c r="J147" s="3">
        <v>53.25</v>
      </c>
      <c r="K147" s="3">
        <v>19</v>
      </c>
      <c r="L147" s="3">
        <v>45</v>
      </c>
      <c r="M147" s="3">
        <v>66</v>
      </c>
      <c r="N147" s="2">
        <v>25</v>
      </c>
      <c r="O147" s="2">
        <v>48</v>
      </c>
      <c r="P147" s="3">
        <v>77</v>
      </c>
      <c r="Q147" s="3">
        <v>88.1</v>
      </c>
      <c r="R147" s="3">
        <v>32</v>
      </c>
      <c r="S147" s="3">
        <v>444.98</v>
      </c>
      <c r="T147" s="3">
        <v>38</v>
      </c>
      <c r="U147" s="3">
        <v>59.6</v>
      </c>
      <c r="V147" s="3">
        <v>29.9</v>
      </c>
      <c r="W147" s="3">
        <v>25.1</v>
      </c>
      <c r="X147" s="3">
        <v>22</v>
      </c>
    </row>
    <row r="148" spans="1:24" ht="11.25">
      <c r="A148" s="3" t="s">
        <v>95</v>
      </c>
      <c r="B148" s="2">
        <v>10000</v>
      </c>
      <c r="C148" s="3">
        <f>C146/C147</f>
        <v>9077.64705882353</v>
      </c>
      <c r="D148" s="3">
        <v>9783</v>
      </c>
      <c r="E148" s="3">
        <f aca="true" t="shared" si="52" ref="E148:J148">E146/E147</f>
        <v>7714.0625</v>
      </c>
      <c r="F148" s="3">
        <f t="shared" si="52"/>
        <v>6381.181818181818</v>
      </c>
      <c r="G148" s="3">
        <f t="shared" si="52"/>
        <v>7350</v>
      </c>
      <c r="H148" s="3">
        <f t="shared" si="52"/>
        <v>7035.25641025641</v>
      </c>
      <c r="I148" s="3">
        <f t="shared" si="52"/>
        <v>6333.333333333333</v>
      </c>
      <c r="J148" s="3">
        <f t="shared" si="52"/>
        <v>4624.6760563380285</v>
      </c>
      <c r="K148" s="3">
        <f aca="true" t="shared" si="53" ref="K148:P148">K146/K147</f>
        <v>5403.1578947368425</v>
      </c>
      <c r="L148" s="3">
        <f t="shared" si="53"/>
        <v>3888</v>
      </c>
      <c r="M148" s="3">
        <f t="shared" si="53"/>
        <v>6372.757575757576</v>
      </c>
      <c r="N148" s="3">
        <f t="shared" si="53"/>
        <v>3776.28</v>
      </c>
      <c r="O148" s="2">
        <f t="shared" si="53"/>
        <v>7151.875</v>
      </c>
      <c r="P148" s="3">
        <f t="shared" si="53"/>
        <v>5561.688311688312</v>
      </c>
      <c r="Q148" s="3">
        <v>5731.010215664019</v>
      </c>
      <c r="R148" s="3">
        <f>R146/R147</f>
        <v>7050</v>
      </c>
      <c r="S148" s="3">
        <v>3721.196458267787</v>
      </c>
      <c r="T148" s="3">
        <f>T146/T147</f>
        <v>7746.0526315789475</v>
      </c>
      <c r="U148" s="3">
        <v>4320.4697986577185</v>
      </c>
      <c r="V148" s="3">
        <v>7438.127090301004</v>
      </c>
      <c r="W148" s="3">
        <v>8792.828685258964</v>
      </c>
      <c r="X148" s="3">
        <f>X146/X147</f>
        <v>8363.636363636364</v>
      </c>
    </row>
    <row r="149" spans="2:15" ht="11.25">
      <c r="B149" s="2"/>
      <c r="O149" s="2"/>
    </row>
    <row r="150" spans="1:15" ht="11.25">
      <c r="A150" s="14" t="s">
        <v>104</v>
      </c>
      <c r="B150" s="2"/>
      <c r="O150" s="2"/>
    </row>
    <row r="151" spans="1:24" ht="11.25">
      <c r="A151" s="3" t="s">
        <v>76</v>
      </c>
      <c r="B151" s="2">
        <v>1121298.4</v>
      </c>
      <c r="C151" s="3">
        <v>884500</v>
      </c>
      <c r="D151" s="3">
        <v>1183190</v>
      </c>
      <c r="E151" s="3">
        <v>930284</v>
      </c>
      <c r="F151" s="3">
        <v>695553</v>
      </c>
      <c r="G151" s="3">
        <v>632600</v>
      </c>
      <c r="H151" s="3">
        <v>1014338</v>
      </c>
      <c r="I151" s="3">
        <v>1107609</v>
      </c>
      <c r="J151" s="3">
        <v>1070387</v>
      </c>
      <c r="K151" s="3">
        <v>1185429</v>
      </c>
      <c r="L151" s="3">
        <v>1538785</v>
      </c>
      <c r="M151" s="3">
        <v>1292820</v>
      </c>
      <c r="N151" s="2">
        <v>1570025</v>
      </c>
      <c r="O151" s="2">
        <v>1140448</v>
      </c>
      <c r="P151" s="3">
        <v>1634983</v>
      </c>
      <c r="Q151" s="3">
        <v>2403287</v>
      </c>
      <c r="R151" s="3">
        <v>4030981</v>
      </c>
      <c r="S151" s="3">
        <v>3571785</v>
      </c>
      <c r="T151" s="3">
        <v>2966760</v>
      </c>
      <c r="U151" s="3">
        <v>2038759</v>
      </c>
      <c r="V151" s="3">
        <v>2248756</v>
      </c>
      <c r="W151" s="3">
        <v>2280176</v>
      </c>
      <c r="X151" s="3">
        <v>2221207</v>
      </c>
    </row>
    <row r="152" spans="1:24" ht="11.25">
      <c r="A152" s="3" t="s">
        <v>89</v>
      </c>
      <c r="B152" s="2">
        <v>147.75</v>
      </c>
      <c r="C152" s="3">
        <v>97</v>
      </c>
      <c r="D152" s="3">
        <v>125.5</v>
      </c>
      <c r="E152" s="3">
        <v>131</v>
      </c>
      <c r="F152" s="3">
        <v>97</v>
      </c>
      <c r="G152" s="3">
        <v>74</v>
      </c>
      <c r="H152" s="3">
        <v>88.6</v>
      </c>
      <c r="I152" s="3">
        <v>86.8</v>
      </c>
      <c r="J152" s="3">
        <v>83.78</v>
      </c>
      <c r="K152" s="3">
        <v>94</v>
      </c>
      <c r="L152" s="3">
        <v>130</v>
      </c>
      <c r="M152" s="3">
        <v>97</v>
      </c>
      <c r="N152" s="2">
        <v>103</v>
      </c>
      <c r="O152" s="2">
        <v>86</v>
      </c>
      <c r="P152" s="3">
        <v>111</v>
      </c>
      <c r="Q152" s="3">
        <v>124.7</v>
      </c>
      <c r="R152" s="3">
        <v>188</v>
      </c>
      <c r="S152" s="3">
        <v>186.3</v>
      </c>
      <c r="T152" s="3">
        <v>152</v>
      </c>
      <c r="U152" s="3">
        <v>126.2</v>
      </c>
      <c r="V152" s="3">
        <v>133.94</v>
      </c>
      <c r="W152" s="3">
        <v>80.6</v>
      </c>
      <c r="X152" s="3">
        <v>69.8</v>
      </c>
    </row>
    <row r="153" spans="1:24" ht="11.25">
      <c r="A153" s="3" t="s">
        <v>95</v>
      </c>
      <c r="B153" s="2">
        <f>B151/B152</f>
        <v>7589.160067681894</v>
      </c>
      <c r="C153" s="2">
        <f>C151/C152</f>
        <v>9118.556701030928</v>
      </c>
      <c r="D153" s="3">
        <v>9428</v>
      </c>
      <c r="E153" s="3">
        <f aca="true" t="shared" si="54" ref="E153:J153">E151/E152</f>
        <v>7101.404580152672</v>
      </c>
      <c r="F153" s="3">
        <f t="shared" si="54"/>
        <v>7170.649484536082</v>
      </c>
      <c r="G153" s="3">
        <f t="shared" si="54"/>
        <v>8548.648648648648</v>
      </c>
      <c r="H153" s="3">
        <f t="shared" si="54"/>
        <v>11448.510158013545</v>
      </c>
      <c r="I153" s="3">
        <f t="shared" si="54"/>
        <v>12760.472350230415</v>
      </c>
      <c r="J153" s="3">
        <f t="shared" si="54"/>
        <v>12776.163762234424</v>
      </c>
      <c r="K153" s="3">
        <f aca="true" t="shared" si="55" ref="K153:P153">K151/K152</f>
        <v>12610.946808510638</v>
      </c>
      <c r="L153" s="3">
        <f t="shared" si="55"/>
        <v>11836.807692307691</v>
      </c>
      <c r="M153" s="3">
        <f t="shared" si="55"/>
        <v>13328.041237113403</v>
      </c>
      <c r="N153" s="3">
        <f t="shared" si="55"/>
        <v>15242.961165048544</v>
      </c>
      <c r="O153" s="2">
        <f t="shared" si="55"/>
        <v>13261.023255813954</v>
      </c>
      <c r="P153" s="3">
        <f t="shared" si="55"/>
        <v>14729.576576576577</v>
      </c>
      <c r="Q153" s="3">
        <v>19272.55012028869</v>
      </c>
      <c r="R153" s="3">
        <f>R151/R152</f>
        <v>21441.38829787234</v>
      </c>
      <c r="S153" s="3">
        <v>19172.222222222223</v>
      </c>
      <c r="T153" s="3">
        <f>T151/T152</f>
        <v>19518.157894736843</v>
      </c>
      <c r="U153" s="3">
        <v>16154.984152139461</v>
      </c>
      <c r="V153" s="3">
        <v>16789.278781543977</v>
      </c>
      <c r="W153" s="3">
        <v>28290.024813895783</v>
      </c>
      <c r="X153" s="3">
        <f>X151/X152</f>
        <v>31822.449856733525</v>
      </c>
    </row>
    <row r="154" spans="2:15" ht="11.25">
      <c r="B154" s="2"/>
      <c r="O154" s="2"/>
    </row>
    <row r="155" spans="1:15" ht="11.25">
      <c r="A155" s="14" t="s">
        <v>27</v>
      </c>
      <c r="B155" s="2"/>
      <c r="O155" s="2"/>
    </row>
    <row r="156" spans="1:24" ht="11.25">
      <c r="A156" s="3" t="s">
        <v>76</v>
      </c>
      <c r="B156" s="2">
        <v>4922945</v>
      </c>
      <c r="C156" s="3">
        <v>3112746</v>
      </c>
      <c r="D156" s="3">
        <v>3154500</v>
      </c>
      <c r="E156" s="3">
        <v>2766660</v>
      </c>
      <c r="F156" s="3">
        <v>1301617</v>
      </c>
      <c r="G156" s="3">
        <v>1191179</v>
      </c>
      <c r="H156" s="3">
        <v>2055119</v>
      </c>
      <c r="I156" s="3">
        <v>1590597</v>
      </c>
      <c r="J156" s="3">
        <v>1430137</v>
      </c>
      <c r="K156" s="3">
        <v>1854888</v>
      </c>
      <c r="L156" s="3">
        <v>2063656</v>
      </c>
      <c r="M156" s="3">
        <v>1559000</v>
      </c>
      <c r="N156" s="2">
        <v>1809488</v>
      </c>
      <c r="O156" s="2">
        <v>1693019</v>
      </c>
      <c r="P156" s="3">
        <v>2643470</v>
      </c>
      <c r="Q156" s="3">
        <v>3009113</v>
      </c>
      <c r="R156" s="3">
        <v>6301746</v>
      </c>
      <c r="S156" s="3">
        <v>5404705</v>
      </c>
      <c r="T156" s="3">
        <v>4675680</v>
      </c>
      <c r="U156" s="3">
        <v>2454292</v>
      </c>
      <c r="V156" s="3">
        <v>2910458</v>
      </c>
      <c r="W156" s="3">
        <v>2590180</v>
      </c>
      <c r="X156" s="3">
        <v>3000049</v>
      </c>
    </row>
    <row r="157" spans="1:24" ht="11.25">
      <c r="A157" s="3" t="s">
        <v>89</v>
      </c>
      <c r="B157" s="2">
        <v>246</v>
      </c>
      <c r="C157" s="3">
        <v>235</v>
      </c>
      <c r="D157" s="3">
        <v>154.5</v>
      </c>
      <c r="E157" s="3">
        <v>147</v>
      </c>
      <c r="F157" s="3">
        <v>84</v>
      </c>
      <c r="G157" s="3">
        <v>69</v>
      </c>
      <c r="H157" s="3">
        <v>116</v>
      </c>
      <c r="I157" s="3">
        <v>88</v>
      </c>
      <c r="J157" s="3">
        <v>80.5</v>
      </c>
      <c r="K157" s="3">
        <v>96</v>
      </c>
      <c r="L157" s="3">
        <v>135</v>
      </c>
      <c r="M157" s="3">
        <v>103</v>
      </c>
      <c r="N157" s="2">
        <v>107</v>
      </c>
      <c r="O157" s="2">
        <v>111</v>
      </c>
      <c r="P157" s="3">
        <v>131</v>
      </c>
      <c r="Q157" s="3">
        <v>140.35</v>
      </c>
      <c r="R157" s="3">
        <v>292</v>
      </c>
      <c r="S157" s="3">
        <v>240.8</v>
      </c>
      <c r="T157" s="3">
        <v>205</v>
      </c>
      <c r="U157" s="3">
        <v>151.74</v>
      </c>
      <c r="V157" s="3">
        <v>180.3</v>
      </c>
      <c r="W157" s="3">
        <v>135.76000000000002</v>
      </c>
      <c r="X157" s="3">
        <v>126.89</v>
      </c>
    </row>
    <row r="158" spans="1:24" ht="11.25">
      <c r="A158" s="3" t="s">
        <v>95</v>
      </c>
      <c r="B158" s="2">
        <f>B156/B157</f>
        <v>20011.97154471545</v>
      </c>
      <c r="C158" s="2">
        <f>C156/C157</f>
        <v>13245.727659574468</v>
      </c>
      <c r="D158" s="3">
        <v>20417</v>
      </c>
      <c r="E158" s="3">
        <f aca="true" t="shared" si="56" ref="E158:J158">E156/E157</f>
        <v>18820.816326530614</v>
      </c>
      <c r="F158" s="3">
        <f t="shared" si="56"/>
        <v>15495.440476190477</v>
      </c>
      <c r="G158" s="3">
        <f t="shared" si="56"/>
        <v>17263.463768115944</v>
      </c>
      <c r="H158" s="3">
        <f t="shared" si="56"/>
        <v>17716.543103448275</v>
      </c>
      <c r="I158" s="3">
        <f t="shared" si="56"/>
        <v>18074.965909090908</v>
      </c>
      <c r="J158" s="3">
        <f t="shared" si="56"/>
        <v>17765.67701863354</v>
      </c>
      <c r="K158" s="3">
        <f aca="true" t="shared" si="57" ref="K158:P158">K156/K157</f>
        <v>19321.75</v>
      </c>
      <c r="L158" s="3">
        <f t="shared" si="57"/>
        <v>15286.340740740741</v>
      </c>
      <c r="M158" s="3">
        <f t="shared" si="57"/>
        <v>15135.922330097088</v>
      </c>
      <c r="N158" s="3">
        <f t="shared" si="57"/>
        <v>16911.10280373832</v>
      </c>
      <c r="O158" s="2">
        <f t="shared" si="57"/>
        <v>15252.423423423423</v>
      </c>
      <c r="P158" s="3">
        <f t="shared" si="57"/>
        <v>20179.16030534351</v>
      </c>
      <c r="Q158" s="3">
        <v>21440.064125400786</v>
      </c>
      <c r="R158" s="3">
        <f>R156/R157</f>
        <v>21581.321917808218</v>
      </c>
      <c r="S158" s="3">
        <v>22444.788205980065</v>
      </c>
      <c r="T158" s="3">
        <f>T156/T157</f>
        <v>22808.19512195122</v>
      </c>
      <c r="U158" s="3">
        <v>16174.32450243838</v>
      </c>
      <c r="V158" s="3">
        <v>16142.307265668329</v>
      </c>
      <c r="W158" s="3">
        <v>19079.11019446081</v>
      </c>
      <c r="X158" s="3">
        <f>X156/X157</f>
        <v>23642.911182914337</v>
      </c>
    </row>
    <row r="159" spans="2:15" ht="11.25">
      <c r="B159" s="2"/>
      <c r="O159" s="2"/>
    </row>
    <row r="160" spans="1:15" ht="11.25">
      <c r="A160" s="14" t="s">
        <v>28</v>
      </c>
      <c r="B160" s="2"/>
      <c r="O160" s="2"/>
    </row>
    <row r="161" spans="1:24" ht="11.25">
      <c r="A161" s="3" t="s">
        <v>76</v>
      </c>
      <c r="B161" s="2">
        <v>2725649.75</v>
      </c>
      <c r="C161" s="3">
        <v>2384000</v>
      </c>
      <c r="D161" s="3">
        <v>1387440</v>
      </c>
      <c r="E161" s="3">
        <v>1055050</v>
      </c>
      <c r="F161" s="3">
        <v>1599700</v>
      </c>
      <c r="G161" s="3">
        <v>2289900</v>
      </c>
      <c r="H161" s="3">
        <v>2580700</v>
      </c>
      <c r="I161" s="3">
        <v>1054025</v>
      </c>
      <c r="J161" s="3">
        <v>1906500</v>
      </c>
      <c r="K161" s="3">
        <v>2347150</v>
      </c>
      <c r="L161" s="3">
        <v>1809500</v>
      </c>
      <c r="M161" s="3">
        <v>2473000</v>
      </c>
      <c r="N161" s="2">
        <v>3014000</v>
      </c>
      <c r="O161" s="2">
        <v>2231100</v>
      </c>
      <c r="P161" s="3">
        <v>2379737</v>
      </c>
      <c r="Q161" s="3">
        <v>2240300</v>
      </c>
      <c r="R161" s="3">
        <v>2173000</v>
      </c>
      <c r="S161" s="3">
        <v>2884700</v>
      </c>
      <c r="T161" s="3">
        <v>3394690</v>
      </c>
      <c r="U161" s="3">
        <v>3488500</v>
      </c>
      <c r="V161" s="3">
        <v>2610868</v>
      </c>
      <c r="W161" s="3">
        <v>3144812</v>
      </c>
      <c r="X161" s="3">
        <v>1305000</v>
      </c>
    </row>
    <row r="162" spans="1:24" ht="11.25">
      <c r="A162" s="3" t="s">
        <v>89</v>
      </c>
      <c r="B162" s="2">
        <v>284.5</v>
      </c>
      <c r="C162" s="3">
        <v>255</v>
      </c>
      <c r="D162" s="3">
        <v>208.6</v>
      </c>
      <c r="E162" s="3">
        <v>195</v>
      </c>
      <c r="F162" s="3">
        <v>132</v>
      </c>
      <c r="G162" s="3">
        <v>225</v>
      </c>
      <c r="H162" s="3">
        <v>251</v>
      </c>
      <c r="I162" s="3">
        <v>155</v>
      </c>
      <c r="J162" s="3">
        <v>165</v>
      </c>
      <c r="K162" s="3">
        <v>195</v>
      </c>
      <c r="L162" s="3">
        <v>222</v>
      </c>
      <c r="M162" s="3">
        <v>251</v>
      </c>
      <c r="N162" s="2">
        <v>277</v>
      </c>
      <c r="O162" s="2">
        <v>108</v>
      </c>
      <c r="P162" s="3">
        <v>224</v>
      </c>
      <c r="Q162" s="3">
        <v>214</v>
      </c>
      <c r="R162" s="3">
        <v>245</v>
      </c>
      <c r="S162" s="3">
        <v>243</v>
      </c>
      <c r="T162" s="3">
        <v>317</v>
      </c>
      <c r="U162" s="3">
        <v>320</v>
      </c>
      <c r="V162" s="3">
        <v>231</v>
      </c>
      <c r="W162" s="3">
        <v>250</v>
      </c>
      <c r="X162" s="3">
        <v>207</v>
      </c>
    </row>
    <row r="163" spans="1:24" ht="11.25">
      <c r="A163" s="3" t="s">
        <v>95</v>
      </c>
      <c r="B163" s="2">
        <f>B161/B162</f>
        <v>9580.491212653778</v>
      </c>
      <c r="C163" s="3">
        <v>8625</v>
      </c>
      <c r="D163" s="3">
        <v>6651</v>
      </c>
      <c r="E163" s="3">
        <f aca="true" t="shared" si="58" ref="E163:J163">E161/E162</f>
        <v>5410.51282051282</v>
      </c>
      <c r="F163" s="3">
        <f t="shared" si="58"/>
        <v>12118.939393939394</v>
      </c>
      <c r="G163" s="3">
        <f t="shared" si="58"/>
        <v>10177.333333333334</v>
      </c>
      <c r="H163" s="3">
        <f t="shared" si="58"/>
        <v>10281.67330677291</v>
      </c>
      <c r="I163" s="3">
        <f t="shared" si="58"/>
        <v>6800.1612903225805</v>
      </c>
      <c r="J163" s="3">
        <f t="shared" si="58"/>
        <v>11554.545454545454</v>
      </c>
      <c r="K163" s="3">
        <f aca="true" t="shared" si="59" ref="K163:P163">K161/K162</f>
        <v>12036.666666666666</v>
      </c>
      <c r="L163" s="3">
        <f t="shared" si="59"/>
        <v>8150.9009009009005</v>
      </c>
      <c r="M163" s="3">
        <f t="shared" si="59"/>
        <v>9852.589641434262</v>
      </c>
      <c r="N163" s="3">
        <f t="shared" si="59"/>
        <v>10880.86642599278</v>
      </c>
      <c r="O163" s="2">
        <f t="shared" si="59"/>
        <v>20658.333333333332</v>
      </c>
      <c r="P163" s="3">
        <f t="shared" si="59"/>
        <v>10623.825892857143</v>
      </c>
      <c r="Q163" s="3">
        <v>10468.691588785046</v>
      </c>
      <c r="R163" s="3">
        <f>R161/R162</f>
        <v>8869.387755102041</v>
      </c>
      <c r="S163" s="3">
        <v>11871.19341563786</v>
      </c>
      <c r="T163" s="3">
        <f>T161/T162</f>
        <v>10708.801261829653</v>
      </c>
      <c r="U163" s="3">
        <v>10901.5625</v>
      </c>
      <c r="V163" s="3">
        <v>11302.458874458875</v>
      </c>
      <c r="W163" s="3">
        <v>12579.248</v>
      </c>
      <c r="X163" s="3">
        <f>X161/X162</f>
        <v>6304.347826086957</v>
      </c>
    </row>
    <row r="164" spans="2:15" ht="11.25">
      <c r="B164" s="2"/>
      <c r="O164" s="2"/>
    </row>
    <row r="165" spans="1:15" ht="11.25">
      <c r="A165" s="14" t="s">
        <v>29</v>
      </c>
      <c r="B165" s="2"/>
      <c r="O165" s="2"/>
    </row>
    <row r="166" spans="1:24" ht="11.25">
      <c r="A166" s="3" t="s">
        <v>76</v>
      </c>
      <c r="B166" s="2">
        <v>280000</v>
      </c>
      <c r="C166" s="3">
        <v>745749</v>
      </c>
      <c r="D166" s="3">
        <v>1181010</v>
      </c>
      <c r="E166" s="3">
        <v>1798065</v>
      </c>
      <c r="F166" s="3">
        <v>1304010</v>
      </c>
      <c r="G166" s="3">
        <v>2157273</v>
      </c>
      <c r="H166" s="3">
        <v>1492905</v>
      </c>
      <c r="I166" s="3">
        <v>864050</v>
      </c>
      <c r="J166" s="3">
        <v>1900050</v>
      </c>
      <c r="K166" s="3">
        <v>1528800</v>
      </c>
      <c r="L166" s="3">
        <v>1126000</v>
      </c>
      <c r="M166" s="3">
        <v>3294130</v>
      </c>
      <c r="N166" s="2">
        <v>1781188</v>
      </c>
      <c r="O166" s="2">
        <v>1412150</v>
      </c>
      <c r="P166" s="3">
        <v>1913603</v>
      </c>
      <c r="Q166" s="3">
        <v>2145687</v>
      </c>
      <c r="R166" s="3">
        <v>2191900</v>
      </c>
      <c r="S166" s="3">
        <v>1917828</v>
      </c>
      <c r="T166" s="3">
        <v>1781950</v>
      </c>
      <c r="U166" s="3">
        <v>2400177</v>
      </c>
      <c r="V166" s="3">
        <v>2626869</v>
      </c>
      <c r="W166" s="3">
        <v>2566642</v>
      </c>
      <c r="X166" s="3">
        <v>3384065</v>
      </c>
    </row>
    <row r="167" spans="1:24" ht="11.25">
      <c r="A167" s="3" t="s">
        <v>89</v>
      </c>
      <c r="B167" s="2">
        <v>30</v>
      </c>
      <c r="C167" s="3">
        <v>155</v>
      </c>
      <c r="D167" s="3">
        <v>103</v>
      </c>
      <c r="E167" s="3">
        <v>112</v>
      </c>
      <c r="F167" s="3">
        <v>89</v>
      </c>
      <c r="G167" s="3">
        <v>88</v>
      </c>
      <c r="H167" s="3">
        <v>75</v>
      </c>
      <c r="I167" s="3">
        <v>69</v>
      </c>
      <c r="J167" s="3">
        <v>105.7</v>
      </c>
      <c r="K167" s="3">
        <v>91</v>
      </c>
      <c r="L167" s="3">
        <v>72</v>
      </c>
      <c r="M167" s="3">
        <v>120</v>
      </c>
      <c r="N167" s="2">
        <v>102</v>
      </c>
      <c r="O167" s="2">
        <v>92</v>
      </c>
      <c r="P167" s="3">
        <v>119</v>
      </c>
      <c r="Q167" s="3">
        <v>117.78</v>
      </c>
      <c r="R167" s="3">
        <v>126</v>
      </c>
      <c r="S167" s="3">
        <v>109</v>
      </c>
      <c r="T167" s="3">
        <v>122</v>
      </c>
      <c r="U167" s="3">
        <v>115.99999999999999</v>
      </c>
      <c r="V167" s="3">
        <v>170.06000000000003</v>
      </c>
      <c r="W167" s="3">
        <v>191.08</v>
      </c>
      <c r="X167" s="3">
        <v>270.2</v>
      </c>
    </row>
    <row r="168" spans="1:24" ht="11.25">
      <c r="A168" s="3" t="s">
        <v>95</v>
      </c>
      <c r="B168" s="2">
        <f>B166/B167</f>
        <v>9333.333333333334</v>
      </c>
      <c r="C168" s="2">
        <f>C166/C167</f>
        <v>4811.283870967742</v>
      </c>
      <c r="D168" s="3">
        <v>11466</v>
      </c>
      <c r="E168" s="3">
        <f aca="true" t="shared" si="60" ref="E168:J168">E166/E167</f>
        <v>16054.151785714286</v>
      </c>
      <c r="F168" s="3">
        <f t="shared" si="60"/>
        <v>14651.797752808989</v>
      </c>
      <c r="G168" s="3">
        <f t="shared" si="60"/>
        <v>24514.465909090908</v>
      </c>
      <c r="H168" s="3">
        <f t="shared" si="60"/>
        <v>19905.4</v>
      </c>
      <c r="I168" s="3">
        <f t="shared" si="60"/>
        <v>12522.463768115942</v>
      </c>
      <c r="J168" s="3">
        <f t="shared" si="60"/>
        <v>17975.875118259224</v>
      </c>
      <c r="K168" s="3">
        <f aca="true" t="shared" si="61" ref="K168:P168">K166/K167</f>
        <v>16800</v>
      </c>
      <c r="L168" s="3">
        <f t="shared" si="61"/>
        <v>15638.888888888889</v>
      </c>
      <c r="M168" s="3">
        <f t="shared" si="61"/>
        <v>27451.083333333332</v>
      </c>
      <c r="N168" s="3">
        <f t="shared" si="61"/>
        <v>17462.62745098039</v>
      </c>
      <c r="O168" s="2">
        <f t="shared" si="61"/>
        <v>15349.45652173913</v>
      </c>
      <c r="P168" s="3">
        <f t="shared" si="61"/>
        <v>16080.697478991597</v>
      </c>
      <c r="Q168" s="3">
        <v>18217.753438614367</v>
      </c>
      <c r="R168" s="3">
        <f>R166/R167</f>
        <v>17396.031746031746</v>
      </c>
      <c r="S168" s="3">
        <v>17594.75229357798</v>
      </c>
      <c r="T168" s="3">
        <f>T166/T167</f>
        <v>14606.147540983606</v>
      </c>
      <c r="U168" s="3">
        <v>20691.18103448276</v>
      </c>
      <c r="V168" s="3">
        <v>15446.718805127599</v>
      </c>
      <c r="W168" s="3">
        <v>13432.290140255389</v>
      </c>
      <c r="X168" s="3">
        <f>X166/X167</f>
        <v>12524.296817172466</v>
      </c>
    </row>
    <row r="169" spans="2:15" ht="11.25">
      <c r="B169" s="2"/>
      <c r="O169" s="2"/>
    </row>
    <row r="170" spans="1:15" ht="11.25">
      <c r="A170" s="14" t="s">
        <v>30</v>
      </c>
      <c r="B170" s="2"/>
      <c r="O170" s="2"/>
    </row>
    <row r="171" spans="1:24" ht="11.25">
      <c r="A171" s="3" t="s">
        <v>76</v>
      </c>
      <c r="B171" s="2">
        <v>348000</v>
      </c>
      <c r="C171" s="3">
        <v>294000</v>
      </c>
      <c r="D171" s="3">
        <v>231584</v>
      </c>
      <c r="E171" s="3">
        <v>502886</v>
      </c>
      <c r="F171" s="3">
        <v>569200</v>
      </c>
      <c r="G171" s="3">
        <v>484740</v>
      </c>
      <c r="H171" s="3">
        <v>239000</v>
      </c>
      <c r="I171" s="3">
        <v>452950</v>
      </c>
      <c r="J171" s="3">
        <v>463700</v>
      </c>
      <c r="K171" s="3">
        <v>709100</v>
      </c>
      <c r="L171" s="3">
        <v>690600</v>
      </c>
      <c r="M171" s="3">
        <v>639000</v>
      </c>
      <c r="N171" s="2">
        <v>656500</v>
      </c>
      <c r="O171" s="2">
        <v>694500</v>
      </c>
      <c r="P171" s="3">
        <v>1003774</v>
      </c>
      <c r="Q171" s="3">
        <v>1040175</v>
      </c>
      <c r="R171" s="3">
        <v>1188650</v>
      </c>
      <c r="S171" s="3">
        <v>1038060</v>
      </c>
      <c r="T171" s="3">
        <v>1065857</v>
      </c>
      <c r="U171" s="3">
        <v>1203929</v>
      </c>
      <c r="V171" s="3">
        <v>1278595</v>
      </c>
      <c r="W171" s="3">
        <v>2083481</v>
      </c>
      <c r="X171" s="3">
        <v>2015837</v>
      </c>
    </row>
    <row r="172" spans="1:24" ht="11.25">
      <c r="A172" s="3" t="s">
        <v>89</v>
      </c>
      <c r="B172" s="2">
        <v>45.5</v>
      </c>
      <c r="C172" s="3">
        <v>35</v>
      </c>
      <c r="D172" s="3">
        <v>31.78</v>
      </c>
      <c r="E172" s="3">
        <v>52</v>
      </c>
      <c r="F172" s="3">
        <v>59</v>
      </c>
      <c r="G172" s="3">
        <v>54</v>
      </c>
      <c r="H172" s="3">
        <v>29</v>
      </c>
      <c r="I172" s="3">
        <v>53</v>
      </c>
      <c r="J172" s="3">
        <v>56.5</v>
      </c>
      <c r="K172" s="3">
        <v>80</v>
      </c>
      <c r="L172" s="3">
        <v>76</v>
      </c>
      <c r="M172" s="3">
        <v>58</v>
      </c>
      <c r="N172" s="2">
        <v>67</v>
      </c>
      <c r="O172" s="2">
        <v>68</v>
      </c>
      <c r="P172" s="3">
        <v>91</v>
      </c>
      <c r="Q172" s="3">
        <v>84</v>
      </c>
      <c r="R172" s="3">
        <v>110.3</v>
      </c>
      <c r="S172" s="3">
        <v>97.95</v>
      </c>
      <c r="T172" s="3">
        <v>114</v>
      </c>
      <c r="U172" s="3">
        <v>113.4</v>
      </c>
      <c r="V172" s="3">
        <v>116.2</v>
      </c>
      <c r="W172" s="3">
        <v>179.5</v>
      </c>
      <c r="X172" s="3">
        <v>177</v>
      </c>
    </row>
    <row r="173" spans="1:24" ht="11.25">
      <c r="A173" s="3" t="s">
        <v>95</v>
      </c>
      <c r="B173" s="2">
        <f>B171/B172</f>
        <v>7648.351648351649</v>
      </c>
      <c r="C173" s="2">
        <f>C171/C172</f>
        <v>8400</v>
      </c>
      <c r="D173" s="3">
        <v>7287</v>
      </c>
      <c r="E173" s="3">
        <f aca="true" t="shared" si="62" ref="E173:J173">E171/E172</f>
        <v>9670.884615384615</v>
      </c>
      <c r="F173" s="3">
        <f t="shared" si="62"/>
        <v>9647.457627118643</v>
      </c>
      <c r="G173" s="3">
        <f t="shared" si="62"/>
        <v>8976.666666666666</v>
      </c>
      <c r="H173" s="3">
        <f t="shared" si="62"/>
        <v>8241.379310344828</v>
      </c>
      <c r="I173" s="3">
        <f t="shared" si="62"/>
        <v>8546.22641509434</v>
      </c>
      <c r="J173" s="3">
        <f t="shared" si="62"/>
        <v>8207.079646017699</v>
      </c>
      <c r="K173" s="3">
        <f aca="true" t="shared" si="63" ref="K173:P173">K171/K172</f>
        <v>8863.75</v>
      </c>
      <c r="L173" s="3">
        <f t="shared" si="63"/>
        <v>9086.842105263158</v>
      </c>
      <c r="M173" s="3">
        <f t="shared" si="63"/>
        <v>11017.241379310344</v>
      </c>
      <c r="N173" s="3">
        <f t="shared" si="63"/>
        <v>9798.507462686568</v>
      </c>
      <c r="O173" s="2">
        <f t="shared" si="63"/>
        <v>10213.235294117647</v>
      </c>
      <c r="P173" s="3">
        <f t="shared" si="63"/>
        <v>11030.483516483517</v>
      </c>
      <c r="Q173" s="3">
        <v>12383.035714285714</v>
      </c>
      <c r="R173" s="3">
        <f>R171/R172</f>
        <v>10776.51858567543</v>
      </c>
      <c r="S173" s="3">
        <v>10597.856049004595</v>
      </c>
      <c r="T173" s="3">
        <f>T171/T172</f>
        <v>9349.622807017544</v>
      </c>
      <c r="U173" s="3">
        <f>U171/U172</f>
        <v>10616.657848324514</v>
      </c>
      <c r="V173" s="3">
        <f>V171/V172</f>
        <v>11003.39931153184</v>
      </c>
      <c r="W173" s="3">
        <f>W171/W172</f>
        <v>11607.136490250696</v>
      </c>
      <c r="X173" s="3">
        <f>X171/X172</f>
        <v>11388.909604519775</v>
      </c>
    </row>
    <row r="174" spans="2:16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1.25">
      <c r="A175" s="14" t="s">
        <v>105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24" ht="11.25">
      <c r="A176" s="3" t="s">
        <v>76</v>
      </c>
      <c r="B176" s="2"/>
      <c r="D176" s="3">
        <v>20000</v>
      </c>
      <c r="E176" s="3">
        <v>20350</v>
      </c>
      <c r="F176" s="3">
        <v>13000</v>
      </c>
      <c r="G176" s="3">
        <v>6300</v>
      </c>
      <c r="H176" s="3">
        <v>400</v>
      </c>
      <c r="I176" s="3">
        <v>3700</v>
      </c>
      <c r="J176" s="3">
        <v>4650</v>
      </c>
      <c r="K176" s="3">
        <v>4800</v>
      </c>
      <c r="L176" s="3">
        <v>12000</v>
      </c>
      <c r="M176" s="3">
        <v>3000</v>
      </c>
      <c r="N176" s="2">
        <v>3400</v>
      </c>
      <c r="O176" s="2">
        <v>32112</v>
      </c>
      <c r="P176" s="3">
        <v>42100</v>
      </c>
      <c r="Q176" s="3">
        <v>28625</v>
      </c>
      <c r="R176" s="3">
        <v>80325</v>
      </c>
      <c r="S176" s="3">
        <v>37000</v>
      </c>
      <c r="T176" s="3">
        <v>46312</v>
      </c>
      <c r="U176" s="3">
        <v>13600</v>
      </c>
      <c r="V176" s="3">
        <v>23300</v>
      </c>
      <c r="W176" s="3">
        <v>28800</v>
      </c>
      <c r="X176" s="3">
        <v>16248</v>
      </c>
    </row>
    <row r="177" spans="1:24" ht="11.25">
      <c r="A177" s="3" t="s">
        <v>89</v>
      </c>
      <c r="B177" s="2"/>
      <c r="D177" s="3">
        <v>5.5</v>
      </c>
      <c r="E177" s="3">
        <v>7</v>
      </c>
      <c r="F177" s="3">
        <v>6</v>
      </c>
      <c r="G177" s="3">
        <v>6</v>
      </c>
      <c r="H177" s="3">
        <v>0.2</v>
      </c>
      <c r="I177" s="3">
        <v>3</v>
      </c>
      <c r="J177" s="3">
        <v>4.75</v>
      </c>
      <c r="K177" s="3">
        <v>5</v>
      </c>
      <c r="L177" s="3">
        <v>4</v>
      </c>
      <c r="M177" s="3">
        <v>3</v>
      </c>
      <c r="N177" s="2">
        <v>3</v>
      </c>
      <c r="O177" s="2">
        <v>13</v>
      </c>
      <c r="P177" s="3">
        <v>17</v>
      </c>
      <c r="Q177" s="3">
        <v>13.5</v>
      </c>
      <c r="R177" s="3">
        <v>22.95</v>
      </c>
      <c r="S177" s="3">
        <v>14</v>
      </c>
      <c r="T177" s="3">
        <v>10</v>
      </c>
      <c r="U177" s="3">
        <v>7</v>
      </c>
      <c r="V177" s="3">
        <v>9</v>
      </c>
      <c r="W177" s="3">
        <v>6.685</v>
      </c>
      <c r="X177" s="3">
        <v>4.8</v>
      </c>
    </row>
    <row r="178" spans="1:24" ht="11.25">
      <c r="A178" s="3" t="s">
        <v>95</v>
      </c>
      <c r="B178" s="2"/>
      <c r="D178" s="3">
        <v>3636</v>
      </c>
      <c r="E178" s="3">
        <f>E176/E177</f>
        <v>2907.1428571428573</v>
      </c>
      <c r="F178" s="3">
        <f>F176/F177</f>
        <v>2166.6666666666665</v>
      </c>
      <c r="G178" s="3">
        <f>G176/G177</f>
        <v>1050</v>
      </c>
      <c r="H178" s="3">
        <v>2000</v>
      </c>
      <c r="I178" s="3">
        <v>2000</v>
      </c>
      <c r="J178" s="3">
        <f aca="true" t="shared" si="64" ref="J178:O178">J176/J177</f>
        <v>978.9473684210526</v>
      </c>
      <c r="K178" s="3">
        <f t="shared" si="64"/>
        <v>960</v>
      </c>
      <c r="L178" s="3">
        <f t="shared" si="64"/>
        <v>3000</v>
      </c>
      <c r="M178" s="3">
        <f t="shared" si="64"/>
        <v>1000</v>
      </c>
      <c r="N178" s="3">
        <f t="shared" si="64"/>
        <v>1133.3333333333333</v>
      </c>
      <c r="O178" s="2">
        <f t="shared" si="64"/>
        <v>2470.153846153846</v>
      </c>
      <c r="P178" s="3">
        <f>P176/P177</f>
        <v>2476.470588235294</v>
      </c>
      <c r="Q178" s="3">
        <v>2120.3703703703704</v>
      </c>
      <c r="R178" s="3">
        <f>R176/R177</f>
        <v>3500</v>
      </c>
      <c r="S178" s="3">
        <v>2642.8571428571427</v>
      </c>
      <c r="T178" s="3">
        <f>T176/T177</f>
        <v>4631.2</v>
      </c>
      <c r="U178" s="3">
        <f>U176/U177</f>
        <v>1942.857142857143</v>
      </c>
      <c r="V178" s="3">
        <f>V176/V177</f>
        <v>2588.8888888888887</v>
      </c>
      <c r="W178" s="3">
        <f>W176/W177</f>
        <v>4308.152580403889</v>
      </c>
      <c r="X178" s="3">
        <f>X176/X177</f>
        <v>3385</v>
      </c>
    </row>
    <row r="179" spans="2:15" ht="11.25">
      <c r="B179" s="2"/>
      <c r="O179" s="2"/>
    </row>
    <row r="180" spans="1:15" ht="11.25">
      <c r="A180" s="14" t="s">
        <v>106</v>
      </c>
      <c r="B180" s="2"/>
      <c r="O180" s="2"/>
    </row>
    <row r="181" spans="1:24" ht="11.25">
      <c r="A181" s="3" t="s">
        <v>76</v>
      </c>
      <c r="B181" s="2"/>
      <c r="D181" s="3">
        <v>9000</v>
      </c>
      <c r="E181" s="3">
        <v>37438</v>
      </c>
      <c r="F181" s="3">
        <v>31037</v>
      </c>
      <c r="G181" s="3">
        <v>356300</v>
      </c>
      <c r="H181" s="3">
        <v>257138</v>
      </c>
      <c r="I181" s="3">
        <v>467550</v>
      </c>
      <c r="J181" s="3">
        <v>328157</v>
      </c>
      <c r="K181" s="3">
        <v>523834</v>
      </c>
      <c r="L181" s="3">
        <v>647155</v>
      </c>
      <c r="M181" s="3">
        <v>588000</v>
      </c>
      <c r="N181" s="2">
        <v>518684</v>
      </c>
      <c r="O181" s="2">
        <v>825877</v>
      </c>
      <c r="P181" s="3">
        <v>1350467</v>
      </c>
      <c r="Q181" s="3">
        <v>525850</v>
      </c>
      <c r="R181" s="3">
        <v>511250</v>
      </c>
      <c r="S181" s="3">
        <v>552846</v>
      </c>
      <c r="T181" s="3">
        <v>360505</v>
      </c>
      <c r="U181" s="3">
        <v>617265</v>
      </c>
      <c r="V181" s="3">
        <v>507269</v>
      </c>
      <c r="W181" s="3">
        <v>780764</v>
      </c>
      <c r="X181" s="3">
        <v>966068</v>
      </c>
    </row>
    <row r="182" spans="1:24" ht="11.25">
      <c r="A182" s="3" t="s">
        <v>89</v>
      </c>
      <c r="B182" s="2"/>
      <c r="D182" s="3">
        <v>1.5</v>
      </c>
      <c r="E182" s="3">
        <v>13</v>
      </c>
      <c r="F182" s="3">
        <v>2</v>
      </c>
      <c r="G182" s="3">
        <v>15</v>
      </c>
      <c r="H182" s="3">
        <v>8</v>
      </c>
      <c r="I182" s="3">
        <v>18</v>
      </c>
      <c r="J182" s="3">
        <v>12.6</v>
      </c>
      <c r="K182" s="3">
        <v>19</v>
      </c>
      <c r="L182" s="3">
        <v>29</v>
      </c>
      <c r="M182" s="3">
        <v>26</v>
      </c>
      <c r="N182" s="2">
        <v>24</v>
      </c>
      <c r="O182" s="2">
        <v>46</v>
      </c>
      <c r="P182" s="3">
        <v>67</v>
      </c>
      <c r="Q182" s="3">
        <v>17.6</v>
      </c>
      <c r="R182" s="3">
        <v>23.4</v>
      </c>
      <c r="S182" s="3">
        <v>27.2</v>
      </c>
      <c r="T182" s="3">
        <v>27</v>
      </c>
      <c r="U182" s="3">
        <v>32.6</v>
      </c>
      <c r="V182" s="3">
        <v>23.9</v>
      </c>
      <c r="W182" s="3">
        <v>41.800000000000004</v>
      </c>
      <c r="X182" s="3">
        <v>47.5</v>
      </c>
    </row>
    <row r="183" spans="1:24" ht="11.25">
      <c r="A183" s="3" t="s">
        <v>95</v>
      </c>
      <c r="B183" s="2"/>
      <c r="D183" s="3">
        <v>6000</v>
      </c>
      <c r="E183" s="3">
        <f aca="true" t="shared" si="65" ref="E183:J183">E181/E182</f>
        <v>2879.846153846154</v>
      </c>
      <c r="F183" s="3">
        <f t="shared" si="65"/>
        <v>15518.5</v>
      </c>
      <c r="G183" s="3">
        <f t="shared" si="65"/>
        <v>23753.333333333332</v>
      </c>
      <c r="H183" s="3">
        <f t="shared" si="65"/>
        <v>32142.25</v>
      </c>
      <c r="I183" s="3">
        <f t="shared" si="65"/>
        <v>25975</v>
      </c>
      <c r="J183" s="3">
        <f t="shared" si="65"/>
        <v>26044.20634920635</v>
      </c>
      <c r="K183" s="3">
        <f aca="true" t="shared" si="66" ref="K183:P183">K181/K182</f>
        <v>27570.21052631579</v>
      </c>
      <c r="L183" s="3">
        <f t="shared" si="66"/>
        <v>22315.689655172413</v>
      </c>
      <c r="M183" s="3">
        <f t="shared" si="66"/>
        <v>22615.384615384617</v>
      </c>
      <c r="N183" s="3">
        <f t="shared" si="66"/>
        <v>21611.833333333332</v>
      </c>
      <c r="O183" s="2">
        <f t="shared" si="66"/>
        <v>17953.847826086956</v>
      </c>
      <c r="P183" s="3">
        <f t="shared" si="66"/>
        <v>20156.223880597016</v>
      </c>
      <c r="Q183" s="3">
        <v>29877.840909090908</v>
      </c>
      <c r="R183" s="3">
        <f>R181/R182</f>
        <v>21848.2905982906</v>
      </c>
      <c r="S183" s="3">
        <v>20325.220588235294</v>
      </c>
      <c r="T183" s="3">
        <f>T181/T182</f>
        <v>13352.037037037036</v>
      </c>
      <c r="U183" s="3">
        <v>18934.509202453988</v>
      </c>
      <c r="V183" s="3">
        <v>21224.644351464438</v>
      </c>
      <c r="W183" s="3">
        <v>18678.564593301435</v>
      </c>
      <c r="X183" s="3">
        <f>X181/X182</f>
        <v>20338.273684210526</v>
      </c>
    </row>
    <row r="184" spans="2:15" ht="11.25">
      <c r="B184" s="2"/>
      <c r="O184" s="2"/>
    </row>
    <row r="185" spans="1:15" ht="11.25">
      <c r="A185" s="14" t="s">
        <v>107</v>
      </c>
      <c r="B185" s="2"/>
      <c r="O185" s="2"/>
    </row>
    <row r="186" spans="1:24" ht="11.25">
      <c r="A186" s="3" t="s">
        <v>76</v>
      </c>
      <c r="B186" s="2"/>
      <c r="D186" s="3">
        <v>229000</v>
      </c>
      <c r="E186" s="3">
        <v>308350</v>
      </c>
      <c r="F186" s="3">
        <v>118800</v>
      </c>
      <c r="G186" s="3">
        <v>43800</v>
      </c>
      <c r="H186" s="3">
        <v>13500</v>
      </c>
      <c r="I186" s="3">
        <v>0</v>
      </c>
      <c r="J186" s="3">
        <v>36200</v>
      </c>
      <c r="K186" s="3">
        <v>105000</v>
      </c>
      <c r="L186" s="3">
        <v>114325</v>
      </c>
      <c r="M186" s="3">
        <v>33350</v>
      </c>
      <c r="N186" s="2">
        <v>0</v>
      </c>
      <c r="O186" s="2">
        <v>112400</v>
      </c>
      <c r="P186" s="3">
        <v>137187</v>
      </c>
      <c r="Q186" s="3">
        <v>43800</v>
      </c>
      <c r="R186" s="3">
        <v>60550</v>
      </c>
      <c r="S186" s="3">
        <v>162000</v>
      </c>
      <c r="T186" s="3">
        <v>105250</v>
      </c>
      <c r="U186" s="3">
        <v>67572</v>
      </c>
      <c r="V186" s="3">
        <v>70</v>
      </c>
      <c r="X186" s="3">
        <v>90</v>
      </c>
    </row>
    <row r="187" spans="1:24" ht="11.25">
      <c r="A187" s="3" t="s">
        <v>89</v>
      </c>
      <c r="B187" s="2"/>
      <c r="D187" s="3">
        <v>13</v>
      </c>
      <c r="E187" s="3">
        <v>17</v>
      </c>
      <c r="F187" s="3">
        <v>6</v>
      </c>
      <c r="G187" s="3">
        <v>5</v>
      </c>
      <c r="H187" s="3">
        <v>1</v>
      </c>
      <c r="I187" s="3">
        <v>0</v>
      </c>
      <c r="J187" s="3">
        <v>1.8</v>
      </c>
      <c r="K187" s="3">
        <v>7</v>
      </c>
      <c r="L187" s="3">
        <v>8</v>
      </c>
      <c r="M187" s="3">
        <v>2</v>
      </c>
      <c r="N187" s="2">
        <v>0</v>
      </c>
      <c r="O187" s="2">
        <v>6</v>
      </c>
      <c r="P187" s="3">
        <v>8</v>
      </c>
      <c r="Q187" s="3">
        <v>3.65</v>
      </c>
      <c r="R187" s="3">
        <v>3.6</v>
      </c>
      <c r="S187" s="3">
        <v>9</v>
      </c>
      <c r="T187" s="3">
        <v>5</v>
      </c>
      <c r="U187" s="3">
        <v>3.003</v>
      </c>
      <c r="V187" s="3">
        <v>0.0035</v>
      </c>
      <c r="X187" s="3">
        <v>0.005</v>
      </c>
    </row>
    <row r="188" spans="1:24" ht="11.25">
      <c r="A188" s="3" t="s">
        <v>95</v>
      </c>
      <c r="B188" s="2"/>
      <c r="D188" s="3">
        <v>18320</v>
      </c>
      <c r="E188" s="3">
        <f>E186/E187</f>
        <v>18138.235294117647</v>
      </c>
      <c r="F188" s="3">
        <f>F186/F187</f>
        <v>19800</v>
      </c>
      <c r="G188" s="3">
        <f>G186/G187</f>
        <v>8760</v>
      </c>
      <c r="H188" s="3">
        <f>H186/H187</f>
        <v>13500</v>
      </c>
      <c r="I188" s="3">
        <v>0</v>
      </c>
      <c r="J188" s="3">
        <f>J186/J187</f>
        <v>20111.11111111111</v>
      </c>
      <c r="K188" s="3">
        <f>K186/K187</f>
        <v>15000</v>
      </c>
      <c r="L188" s="3">
        <f>L186/L187</f>
        <v>14290.625</v>
      </c>
      <c r="M188" s="3">
        <f>M186/M187</f>
        <v>16675</v>
      </c>
      <c r="N188" s="3">
        <v>0</v>
      </c>
      <c r="O188" s="2">
        <f>O186/O187</f>
        <v>18733.333333333332</v>
      </c>
      <c r="P188" s="3">
        <f>P186/P187</f>
        <v>17148.375</v>
      </c>
      <c r="Q188" s="3">
        <v>12000</v>
      </c>
      <c r="R188" s="3">
        <f>R186/R187</f>
        <v>16819.444444444445</v>
      </c>
      <c r="S188" s="3">
        <f>S186/S187</f>
        <v>18000</v>
      </c>
      <c r="T188" s="3">
        <f>T186/T187</f>
        <v>21050</v>
      </c>
      <c r="V188" s="3">
        <v>20000</v>
      </c>
      <c r="X188" s="3">
        <f>X186/X187</f>
        <v>18000</v>
      </c>
    </row>
    <row r="189" spans="2:15" ht="11.25">
      <c r="B189" s="2"/>
      <c r="O189" s="2"/>
    </row>
    <row r="190" spans="1:15" ht="11.25">
      <c r="A190" s="14" t="s">
        <v>108</v>
      </c>
      <c r="B190" s="2"/>
      <c r="O190" s="2"/>
    </row>
    <row r="191" spans="1:24" ht="11.25">
      <c r="A191" s="3" t="s">
        <v>76</v>
      </c>
      <c r="B191" s="2"/>
      <c r="D191" s="3">
        <v>1900</v>
      </c>
      <c r="E191" s="3">
        <v>6000</v>
      </c>
      <c r="F191" s="3">
        <v>10175</v>
      </c>
      <c r="G191" s="3">
        <v>5700</v>
      </c>
      <c r="H191" s="3">
        <v>24750</v>
      </c>
      <c r="I191" s="3">
        <v>32700</v>
      </c>
      <c r="J191" s="3">
        <v>26545</v>
      </c>
      <c r="K191" s="3">
        <v>35050</v>
      </c>
      <c r="L191" s="3">
        <v>66484</v>
      </c>
      <c r="M191" s="3">
        <v>54500</v>
      </c>
      <c r="N191" s="2">
        <v>64625</v>
      </c>
      <c r="O191" s="2">
        <v>83644</v>
      </c>
      <c r="P191" s="3">
        <v>47250</v>
      </c>
      <c r="Q191" s="3">
        <v>73750</v>
      </c>
      <c r="R191" s="3">
        <v>57550</v>
      </c>
      <c r="S191" s="3">
        <v>109050</v>
      </c>
      <c r="T191" s="3">
        <v>93508</v>
      </c>
      <c r="U191" s="3">
        <v>90038</v>
      </c>
      <c r="V191" s="3">
        <v>94810</v>
      </c>
      <c r="W191" s="3">
        <v>105320</v>
      </c>
      <c r="X191" s="3">
        <v>109160</v>
      </c>
    </row>
    <row r="192" spans="1:24" ht="11.25">
      <c r="A192" s="3" t="s">
        <v>89</v>
      </c>
      <c r="B192" s="2"/>
      <c r="D192" s="24">
        <v>0.25</v>
      </c>
      <c r="E192" s="3">
        <v>1</v>
      </c>
      <c r="F192" s="3">
        <v>2</v>
      </c>
      <c r="G192" s="3">
        <v>1</v>
      </c>
      <c r="H192" s="3">
        <v>2.19</v>
      </c>
      <c r="I192" s="3">
        <v>3.15</v>
      </c>
      <c r="J192" s="3">
        <v>2</v>
      </c>
      <c r="K192" s="3">
        <v>3</v>
      </c>
      <c r="L192" s="3">
        <v>7</v>
      </c>
      <c r="M192" s="3">
        <v>4</v>
      </c>
      <c r="N192" s="2">
        <v>5.5</v>
      </c>
      <c r="O192" s="2">
        <v>6</v>
      </c>
      <c r="P192" s="3">
        <v>4</v>
      </c>
      <c r="Q192" s="3">
        <v>4.949999999999999</v>
      </c>
      <c r="R192" s="3">
        <v>4</v>
      </c>
      <c r="S192" s="3">
        <v>6.3</v>
      </c>
      <c r="T192" s="3">
        <v>9</v>
      </c>
      <c r="U192" s="3">
        <v>11.5</v>
      </c>
      <c r="V192" s="3">
        <v>10.139999999999999</v>
      </c>
      <c r="W192" s="3">
        <v>11.200000000000001</v>
      </c>
      <c r="X192" s="3">
        <v>11.4</v>
      </c>
    </row>
    <row r="193" spans="1:24" ht="11.25">
      <c r="A193" s="3" t="s">
        <v>95</v>
      </c>
      <c r="B193" s="2"/>
      <c r="D193" s="3">
        <v>7600</v>
      </c>
      <c r="E193" s="3">
        <f>E191/E192</f>
        <v>6000</v>
      </c>
      <c r="F193" s="3">
        <f>F191/F192</f>
        <v>5087.5</v>
      </c>
      <c r="G193" s="3">
        <v>4560</v>
      </c>
      <c r="H193" s="3">
        <f aca="true" t="shared" si="67" ref="H193:N193">H191/H192</f>
        <v>11301.369863013699</v>
      </c>
      <c r="I193" s="3">
        <f t="shared" si="67"/>
        <v>10380.952380952382</v>
      </c>
      <c r="J193" s="3">
        <f t="shared" si="67"/>
        <v>13272.5</v>
      </c>
      <c r="K193" s="3">
        <f t="shared" si="67"/>
        <v>11683.333333333334</v>
      </c>
      <c r="L193" s="3">
        <f t="shared" si="67"/>
        <v>9497.714285714286</v>
      </c>
      <c r="M193" s="3">
        <f t="shared" si="67"/>
        <v>13625</v>
      </c>
      <c r="N193" s="3">
        <f t="shared" si="67"/>
        <v>11750</v>
      </c>
      <c r="O193" s="2">
        <f>O191/O192</f>
        <v>13940.666666666666</v>
      </c>
      <c r="P193" s="3">
        <f>P191/P192</f>
        <v>11812.5</v>
      </c>
      <c r="Q193" s="3">
        <v>14898.989898989901</v>
      </c>
      <c r="R193" s="3">
        <f>R191/R192</f>
        <v>14387.5</v>
      </c>
      <c r="S193" s="3">
        <v>17309.52380952381</v>
      </c>
      <c r="T193" s="3">
        <f>T191/T192</f>
        <v>10389.777777777777</v>
      </c>
      <c r="U193" s="3">
        <v>7829.391304347826</v>
      </c>
      <c r="V193" s="3">
        <v>9350.09861932939</v>
      </c>
      <c r="W193" s="3">
        <v>9403.571428571428</v>
      </c>
      <c r="X193" s="3">
        <f>X191/X192</f>
        <v>9575.438596491227</v>
      </c>
    </row>
    <row r="194" spans="2:15" ht="11.25">
      <c r="B194" s="2"/>
      <c r="O194" s="2"/>
    </row>
    <row r="195" spans="1:15" ht="11.25">
      <c r="A195" s="14" t="s">
        <v>109</v>
      </c>
      <c r="B195" s="2"/>
      <c r="O195" s="2"/>
    </row>
    <row r="196" spans="1:24" ht="12.75">
      <c r="A196" s="3" t="s">
        <v>76</v>
      </c>
      <c r="B196" s="2"/>
      <c r="D196" s="3">
        <v>13675</v>
      </c>
      <c r="E196" s="3">
        <v>16950</v>
      </c>
      <c r="F196" s="3">
        <v>51560</v>
      </c>
      <c r="G196" s="3">
        <v>84000</v>
      </c>
      <c r="H196" s="3">
        <v>54420</v>
      </c>
      <c r="I196" s="3">
        <v>22900</v>
      </c>
      <c r="J196" s="3">
        <v>32354</v>
      </c>
      <c r="K196" s="3">
        <v>58000</v>
      </c>
      <c r="L196" s="3">
        <v>104550</v>
      </c>
      <c r="M196" s="3">
        <v>71000</v>
      </c>
      <c r="N196" s="2">
        <v>18525</v>
      </c>
      <c r="O196" s="2">
        <v>135778</v>
      </c>
      <c r="P196" s="3">
        <v>54730</v>
      </c>
      <c r="Q196" s="3">
        <v>38500</v>
      </c>
      <c r="R196" s="35">
        <v>65025</v>
      </c>
      <c r="S196" s="3">
        <v>87750</v>
      </c>
      <c r="T196" s="3">
        <v>83800</v>
      </c>
      <c r="U196" s="3">
        <v>98640</v>
      </c>
      <c r="V196" s="3">
        <v>85122</v>
      </c>
      <c r="W196" s="3">
        <v>112000</v>
      </c>
      <c r="X196" s="3">
        <v>228922</v>
      </c>
    </row>
    <row r="197" spans="1:24" ht="12.75">
      <c r="A197" s="3" t="s">
        <v>89</v>
      </c>
      <c r="B197" s="2"/>
      <c r="D197" s="3">
        <v>1</v>
      </c>
      <c r="E197" s="3">
        <v>2</v>
      </c>
      <c r="F197" s="3">
        <v>6</v>
      </c>
      <c r="G197" s="3">
        <v>7</v>
      </c>
      <c r="H197" s="3">
        <v>6</v>
      </c>
      <c r="I197" s="3">
        <v>2</v>
      </c>
      <c r="J197" s="3">
        <v>2.96</v>
      </c>
      <c r="K197" s="3">
        <v>6</v>
      </c>
      <c r="L197" s="3">
        <v>10</v>
      </c>
      <c r="M197" s="3">
        <v>6</v>
      </c>
      <c r="N197" s="2">
        <v>2.3</v>
      </c>
      <c r="O197" s="2">
        <v>9</v>
      </c>
      <c r="P197" s="3">
        <v>6</v>
      </c>
      <c r="Q197" s="3">
        <v>3.1</v>
      </c>
      <c r="R197" s="35">
        <v>6</v>
      </c>
      <c r="S197" s="3">
        <v>7.6</v>
      </c>
      <c r="T197" s="3">
        <v>10</v>
      </c>
      <c r="U197" s="3">
        <v>12.2</v>
      </c>
      <c r="V197" s="3">
        <v>12.033199999999999</v>
      </c>
      <c r="W197" s="3">
        <v>14</v>
      </c>
      <c r="X197" s="3">
        <v>18.46</v>
      </c>
    </row>
    <row r="198" spans="1:24" ht="11.25">
      <c r="A198" s="3" t="s">
        <v>95</v>
      </c>
      <c r="B198" s="2"/>
      <c r="D198" s="3">
        <v>13675</v>
      </c>
      <c r="E198" s="3">
        <f aca="true" t="shared" si="68" ref="E198:J198">E196/E197</f>
        <v>8475</v>
      </c>
      <c r="F198" s="3">
        <f t="shared" si="68"/>
        <v>8593.333333333334</v>
      </c>
      <c r="G198" s="3">
        <f t="shared" si="68"/>
        <v>12000</v>
      </c>
      <c r="H198" s="3">
        <f t="shared" si="68"/>
        <v>9070</v>
      </c>
      <c r="I198" s="3">
        <f t="shared" si="68"/>
        <v>11450</v>
      </c>
      <c r="J198" s="3">
        <f t="shared" si="68"/>
        <v>10930.405405405405</v>
      </c>
      <c r="K198" s="3">
        <f aca="true" t="shared" si="69" ref="K198:P198">K196/K197</f>
        <v>9666.666666666666</v>
      </c>
      <c r="L198" s="3">
        <f t="shared" si="69"/>
        <v>10455</v>
      </c>
      <c r="M198" s="3">
        <f t="shared" si="69"/>
        <v>11833.333333333334</v>
      </c>
      <c r="N198" s="3">
        <f t="shared" si="69"/>
        <v>8054.347826086957</v>
      </c>
      <c r="O198" s="2">
        <f t="shared" si="69"/>
        <v>15086.444444444445</v>
      </c>
      <c r="P198" s="3">
        <f t="shared" si="69"/>
        <v>9121.666666666666</v>
      </c>
      <c r="Q198" s="3">
        <v>12419.354838709676</v>
      </c>
      <c r="R198" s="3">
        <f>R196/R197</f>
        <v>10837.5</v>
      </c>
      <c r="S198" s="3">
        <v>11546.052631578948</v>
      </c>
      <c r="T198" s="3">
        <f>T196/T197</f>
        <v>8380</v>
      </c>
      <c r="U198" s="3">
        <v>8085.245901639345</v>
      </c>
      <c r="V198" s="3">
        <v>7073.928796994981</v>
      </c>
      <c r="W198" s="3">
        <f>W196/W197</f>
        <v>8000</v>
      </c>
      <c r="X198" s="3">
        <f>X196/X197</f>
        <v>12400.97508125677</v>
      </c>
    </row>
    <row r="199" spans="2:15" ht="11.25">
      <c r="B199" s="2"/>
      <c r="O199" s="2"/>
    </row>
    <row r="200" spans="1:15" ht="11.25">
      <c r="A200" s="14" t="s">
        <v>110</v>
      </c>
      <c r="B200" s="2"/>
      <c r="O200" s="2"/>
    </row>
    <row r="201" spans="1:24" ht="11.25">
      <c r="A201" s="3" t="s">
        <v>76</v>
      </c>
      <c r="B201" s="2"/>
      <c r="D201" s="3">
        <v>20000</v>
      </c>
      <c r="E201" s="3">
        <v>6500</v>
      </c>
      <c r="F201" s="3">
        <v>55400</v>
      </c>
      <c r="G201" s="3">
        <v>43500</v>
      </c>
      <c r="H201" s="3">
        <v>108645</v>
      </c>
      <c r="I201" s="3">
        <v>124950</v>
      </c>
      <c r="J201" s="3">
        <v>78850</v>
      </c>
      <c r="K201" s="3">
        <v>88000</v>
      </c>
      <c r="L201" s="3">
        <v>116000</v>
      </c>
      <c r="M201" s="3">
        <v>103500</v>
      </c>
      <c r="N201" s="2">
        <v>142000</v>
      </c>
      <c r="O201" s="2">
        <v>245477</v>
      </c>
      <c r="P201" s="3">
        <v>135070</v>
      </c>
      <c r="Q201" s="3">
        <v>128100</v>
      </c>
      <c r="R201" s="3">
        <v>158186</v>
      </c>
      <c r="S201" s="3">
        <v>175575</v>
      </c>
      <c r="T201" s="3">
        <v>149940</v>
      </c>
      <c r="U201" s="3">
        <v>116200</v>
      </c>
      <c r="V201" s="3">
        <v>80555</v>
      </c>
      <c r="W201" s="3">
        <v>220851</v>
      </c>
      <c r="X201" s="3">
        <v>273400</v>
      </c>
    </row>
    <row r="202" spans="1:24" ht="11.25">
      <c r="A202" s="3" t="s">
        <v>89</v>
      </c>
      <c r="B202" s="2"/>
      <c r="D202" s="24">
        <v>0.75</v>
      </c>
      <c r="E202" s="24">
        <v>0.25</v>
      </c>
      <c r="F202" s="3">
        <v>3</v>
      </c>
      <c r="G202" s="3">
        <v>3</v>
      </c>
      <c r="H202" s="3">
        <v>3</v>
      </c>
      <c r="I202" s="3">
        <v>4</v>
      </c>
      <c r="J202" s="3">
        <v>2.25</v>
      </c>
      <c r="K202" s="24">
        <v>2.75</v>
      </c>
      <c r="L202" s="3">
        <v>4</v>
      </c>
      <c r="M202" s="3">
        <v>3</v>
      </c>
      <c r="N202" s="2">
        <v>3.1</v>
      </c>
      <c r="O202" s="2">
        <v>6</v>
      </c>
      <c r="P202" s="3">
        <v>4</v>
      </c>
      <c r="Q202" s="3">
        <v>2.44</v>
      </c>
      <c r="R202" s="3">
        <v>4</v>
      </c>
      <c r="S202" s="3">
        <v>5.2</v>
      </c>
      <c r="T202" s="3">
        <v>4</v>
      </c>
      <c r="U202" s="3">
        <v>5.2</v>
      </c>
      <c r="V202" s="3">
        <v>3.1</v>
      </c>
      <c r="W202" s="3">
        <v>7.4</v>
      </c>
      <c r="X202" s="3">
        <v>9</v>
      </c>
    </row>
    <row r="203" spans="1:24" ht="11.25">
      <c r="A203" s="3" t="s">
        <v>95</v>
      </c>
      <c r="B203" s="2"/>
      <c r="D203" s="3">
        <f aca="true" t="shared" si="70" ref="D203:I203">D201/D202</f>
        <v>26666.666666666668</v>
      </c>
      <c r="E203" s="3">
        <f t="shared" si="70"/>
        <v>26000</v>
      </c>
      <c r="F203" s="3">
        <f t="shared" si="70"/>
        <v>18466.666666666668</v>
      </c>
      <c r="G203" s="3">
        <f t="shared" si="70"/>
        <v>14500</v>
      </c>
      <c r="H203" s="3">
        <f t="shared" si="70"/>
        <v>36215</v>
      </c>
      <c r="I203" s="3">
        <f t="shared" si="70"/>
        <v>31237.5</v>
      </c>
      <c r="J203" s="3">
        <f aca="true" t="shared" si="71" ref="J203:O203">J201/J202</f>
        <v>35044.444444444445</v>
      </c>
      <c r="K203" s="3">
        <f t="shared" si="71"/>
        <v>32000</v>
      </c>
      <c r="L203" s="3">
        <f t="shared" si="71"/>
        <v>29000</v>
      </c>
      <c r="M203" s="3">
        <f t="shared" si="71"/>
        <v>34500</v>
      </c>
      <c r="N203" s="3">
        <f t="shared" si="71"/>
        <v>45806.45161290323</v>
      </c>
      <c r="O203" s="2">
        <f t="shared" si="71"/>
        <v>40912.833333333336</v>
      </c>
      <c r="P203" s="3">
        <f>P201/P202</f>
        <v>33767.5</v>
      </c>
      <c r="Q203" s="3">
        <v>52500</v>
      </c>
      <c r="R203" s="3">
        <f>R201/R202</f>
        <v>39546.5</v>
      </c>
      <c r="S203" s="3">
        <v>33764.42307692308</v>
      </c>
      <c r="T203" s="3">
        <f>T201/T202</f>
        <v>37485</v>
      </c>
      <c r="U203" s="3">
        <v>22346.153846153844</v>
      </c>
      <c r="V203" s="3">
        <v>25985.483870967742</v>
      </c>
      <c r="W203" s="3">
        <v>29844.72972972973</v>
      </c>
      <c r="X203" s="3">
        <f>X201/X202</f>
        <v>30377.777777777777</v>
      </c>
    </row>
    <row r="204" spans="2:15" ht="11.25">
      <c r="B204" s="2"/>
      <c r="O204" s="2"/>
    </row>
    <row r="205" spans="1:15" ht="11.25">
      <c r="A205" s="14" t="s">
        <v>111</v>
      </c>
      <c r="B205" s="2"/>
      <c r="O205" s="2"/>
    </row>
    <row r="206" spans="1:24" ht="11.25">
      <c r="A206" s="3" t="s">
        <v>76</v>
      </c>
      <c r="B206" s="2"/>
      <c r="D206" s="3">
        <v>137000</v>
      </c>
      <c r="E206" s="3">
        <v>158892</v>
      </c>
      <c r="F206" s="3">
        <v>108310</v>
      </c>
      <c r="G206" s="3">
        <v>48200</v>
      </c>
      <c r="H206" s="3">
        <v>86200</v>
      </c>
      <c r="I206" s="3">
        <v>13700</v>
      </c>
      <c r="J206" s="3">
        <v>39625</v>
      </c>
      <c r="K206" s="3">
        <v>48750</v>
      </c>
      <c r="L206" s="3">
        <v>189100</v>
      </c>
      <c r="M206" s="3">
        <v>71000</v>
      </c>
      <c r="N206" s="2">
        <v>49604</v>
      </c>
      <c r="O206" s="2">
        <v>127487</v>
      </c>
      <c r="P206" s="3">
        <v>237310</v>
      </c>
      <c r="Q206" s="3">
        <v>123150</v>
      </c>
      <c r="R206" s="3">
        <v>193880</v>
      </c>
      <c r="S206" s="3">
        <v>242134</v>
      </c>
      <c r="T206" s="3">
        <v>126700</v>
      </c>
      <c r="U206" s="3">
        <v>75700</v>
      </c>
      <c r="V206" s="3">
        <v>107500</v>
      </c>
      <c r="W206" s="3">
        <v>96200</v>
      </c>
      <c r="X206" s="3">
        <v>92500</v>
      </c>
    </row>
    <row r="207" spans="1:24" ht="11.25">
      <c r="A207" s="3" t="s">
        <v>89</v>
      </c>
      <c r="B207" s="2"/>
      <c r="D207" s="24">
        <v>5.25</v>
      </c>
      <c r="E207" s="3">
        <v>7</v>
      </c>
      <c r="F207" s="3">
        <v>6</v>
      </c>
      <c r="G207" s="3">
        <v>7</v>
      </c>
      <c r="H207" s="3">
        <v>42.5</v>
      </c>
      <c r="I207" s="3">
        <v>2.8</v>
      </c>
      <c r="J207" s="3">
        <v>12.55</v>
      </c>
      <c r="K207" s="3">
        <v>11</v>
      </c>
      <c r="L207" s="3">
        <v>11</v>
      </c>
      <c r="M207" s="3">
        <v>10</v>
      </c>
      <c r="N207" s="2">
        <v>5.5</v>
      </c>
      <c r="O207" s="2">
        <v>19</v>
      </c>
      <c r="P207" s="3">
        <v>37</v>
      </c>
      <c r="Q207" s="3">
        <v>20.16</v>
      </c>
      <c r="R207" s="3">
        <v>39</v>
      </c>
      <c r="S207" s="3">
        <v>40</v>
      </c>
      <c r="T207" s="3">
        <v>23</v>
      </c>
      <c r="U207" s="3">
        <v>11.5</v>
      </c>
      <c r="V207" s="3">
        <v>17.5</v>
      </c>
      <c r="W207" s="3">
        <v>12.4</v>
      </c>
      <c r="X207" s="3">
        <v>12</v>
      </c>
    </row>
    <row r="208" spans="1:24" ht="11.25">
      <c r="A208" s="3" t="s">
        <v>95</v>
      </c>
      <c r="B208" s="2"/>
      <c r="D208" s="3">
        <v>26095.2</v>
      </c>
      <c r="E208" s="3">
        <f aca="true" t="shared" si="72" ref="E208:J208">E206/E207</f>
        <v>22698.85714285714</v>
      </c>
      <c r="F208" s="3">
        <f t="shared" si="72"/>
        <v>18051.666666666668</v>
      </c>
      <c r="G208" s="3">
        <f t="shared" si="72"/>
        <v>6885.714285714285</v>
      </c>
      <c r="H208" s="3">
        <f t="shared" si="72"/>
        <v>2028.235294117647</v>
      </c>
      <c r="I208" s="3">
        <f t="shared" si="72"/>
        <v>4892.857142857143</v>
      </c>
      <c r="J208" s="3">
        <f t="shared" si="72"/>
        <v>3157.3705179282865</v>
      </c>
      <c r="K208" s="3">
        <f aca="true" t="shared" si="73" ref="K208:P208">K206/K207</f>
        <v>4431.818181818182</v>
      </c>
      <c r="L208" s="3">
        <f t="shared" si="73"/>
        <v>17190.909090909092</v>
      </c>
      <c r="M208" s="3">
        <f t="shared" si="73"/>
        <v>7100</v>
      </c>
      <c r="N208" s="3">
        <f t="shared" si="73"/>
        <v>9018.90909090909</v>
      </c>
      <c r="O208" s="2">
        <f t="shared" si="73"/>
        <v>6709.8421052631575</v>
      </c>
      <c r="P208" s="3">
        <f t="shared" si="73"/>
        <v>6413.783783783784</v>
      </c>
      <c r="Q208" s="3">
        <v>6108.630952380952</v>
      </c>
      <c r="R208" s="3">
        <f>R206/R207</f>
        <v>4971.282051282052</v>
      </c>
      <c r="S208" s="3">
        <v>6053.35</v>
      </c>
      <c r="T208" s="3">
        <f>T206/T207</f>
        <v>5508.695652173913</v>
      </c>
      <c r="U208" s="3">
        <v>6582.608695652174</v>
      </c>
      <c r="V208" s="3">
        <v>6142.857142857143</v>
      </c>
      <c r="W208" s="3">
        <v>7758.064516129032</v>
      </c>
      <c r="X208" s="3">
        <f>X206/X207</f>
        <v>7708.333333333333</v>
      </c>
    </row>
    <row r="209" spans="2:15" ht="11.25">
      <c r="B209" s="2"/>
      <c r="O209" s="2"/>
    </row>
    <row r="210" spans="1:15" ht="11.25">
      <c r="A210" s="14" t="s">
        <v>112</v>
      </c>
      <c r="B210" s="2"/>
      <c r="O210" s="2"/>
    </row>
    <row r="211" spans="1:24" ht="11.25">
      <c r="A211" s="3" t="s">
        <v>76</v>
      </c>
      <c r="B211" s="2"/>
      <c r="D211" s="3">
        <v>480000</v>
      </c>
      <c r="E211" s="3">
        <v>285800</v>
      </c>
      <c r="F211" s="3">
        <v>30000</v>
      </c>
      <c r="G211" s="3">
        <v>340000</v>
      </c>
      <c r="H211" s="3">
        <v>390000</v>
      </c>
      <c r="I211" s="3">
        <v>364000</v>
      </c>
      <c r="J211" s="3">
        <v>416000</v>
      </c>
      <c r="K211" s="3">
        <v>416000</v>
      </c>
      <c r="L211" s="3">
        <v>72000</v>
      </c>
      <c r="M211" s="3">
        <v>77500</v>
      </c>
      <c r="N211" s="2">
        <v>75375</v>
      </c>
      <c r="O211" s="2">
        <v>179499</v>
      </c>
      <c r="P211" s="3">
        <v>144000</v>
      </c>
      <c r="Q211" s="3">
        <v>127425</v>
      </c>
      <c r="R211" s="3">
        <v>132000</v>
      </c>
      <c r="S211" s="3">
        <v>161596</v>
      </c>
      <c r="T211" s="3">
        <v>36000</v>
      </c>
      <c r="U211" s="3">
        <v>184000</v>
      </c>
      <c r="V211" s="3">
        <v>227000</v>
      </c>
      <c r="W211" s="3">
        <v>400</v>
      </c>
      <c r="X211" s="3">
        <v>87200</v>
      </c>
    </row>
    <row r="212" spans="1:24" ht="11.25">
      <c r="A212" s="3" t="s">
        <v>89</v>
      </c>
      <c r="B212" s="2"/>
      <c r="D212" s="3">
        <v>30</v>
      </c>
      <c r="E212" s="3">
        <v>38</v>
      </c>
      <c r="F212" s="3">
        <v>15</v>
      </c>
      <c r="G212" s="3">
        <v>24</v>
      </c>
      <c r="H212" s="3">
        <v>13</v>
      </c>
      <c r="I212" s="3">
        <v>13</v>
      </c>
      <c r="J212" s="3">
        <v>52</v>
      </c>
      <c r="K212" s="3">
        <v>52</v>
      </c>
      <c r="L212" s="3">
        <v>12</v>
      </c>
      <c r="M212" s="3">
        <v>14</v>
      </c>
      <c r="N212" s="2">
        <v>12.75</v>
      </c>
      <c r="O212" s="2">
        <v>32</v>
      </c>
      <c r="P212" s="3">
        <v>24</v>
      </c>
      <c r="Q212" s="3">
        <v>25.75</v>
      </c>
      <c r="R212" s="3">
        <v>22</v>
      </c>
      <c r="S212" s="3">
        <v>24</v>
      </c>
      <c r="T212" s="3">
        <v>3</v>
      </c>
      <c r="U212" s="3">
        <v>18.2</v>
      </c>
      <c r="V212" s="3">
        <v>15.1</v>
      </c>
      <c r="W212" s="3">
        <v>0.5</v>
      </c>
      <c r="X212" s="3">
        <v>47</v>
      </c>
    </row>
    <row r="213" spans="1:24" ht="11.25">
      <c r="A213" s="3" t="s">
        <v>95</v>
      </c>
      <c r="B213" s="2"/>
      <c r="D213" s="3">
        <v>16000</v>
      </c>
      <c r="E213" s="3">
        <f aca="true" t="shared" si="74" ref="E213:J213">E211/E212</f>
        <v>7521.0526315789475</v>
      </c>
      <c r="F213" s="3">
        <f t="shared" si="74"/>
        <v>2000</v>
      </c>
      <c r="G213" s="3">
        <f t="shared" si="74"/>
        <v>14166.666666666666</v>
      </c>
      <c r="H213" s="3">
        <f t="shared" si="74"/>
        <v>30000</v>
      </c>
      <c r="I213" s="3">
        <f t="shared" si="74"/>
        <v>28000</v>
      </c>
      <c r="J213" s="3">
        <f t="shared" si="74"/>
        <v>8000</v>
      </c>
      <c r="K213" s="3">
        <f aca="true" t="shared" si="75" ref="K213:P213">K211/K212</f>
        <v>8000</v>
      </c>
      <c r="L213" s="3">
        <f t="shared" si="75"/>
        <v>6000</v>
      </c>
      <c r="M213" s="3">
        <f t="shared" si="75"/>
        <v>5535.714285714285</v>
      </c>
      <c r="N213" s="3">
        <f t="shared" si="75"/>
        <v>5911.764705882353</v>
      </c>
      <c r="O213" s="2">
        <f t="shared" si="75"/>
        <v>5609.34375</v>
      </c>
      <c r="P213" s="3">
        <f t="shared" si="75"/>
        <v>6000</v>
      </c>
      <c r="Q213" s="3">
        <v>4948.543689320389</v>
      </c>
      <c r="R213" s="3">
        <f>R211/R212</f>
        <v>6000</v>
      </c>
      <c r="S213" s="3">
        <v>6733.166666666667</v>
      </c>
      <c r="T213" s="3">
        <f>T211/T212</f>
        <v>12000</v>
      </c>
      <c r="U213" s="3">
        <v>10109.89010989011</v>
      </c>
      <c r="V213" s="3">
        <v>15033.112582781458</v>
      </c>
      <c r="W213" s="3">
        <v>800</v>
      </c>
      <c r="X213" s="3">
        <f>X211/X212</f>
        <v>1855.3191489361702</v>
      </c>
    </row>
    <row r="214" spans="2:15" ht="11.25">
      <c r="B214" s="2"/>
      <c r="O214" s="2"/>
    </row>
    <row r="215" s="2" customFormat="1" ht="10.5">
      <c r="A215" s="14"/>
    </row>
    <row r="216" spans="1:24" s="4" customFormat="1" ht="18.75">
      <c r="A216" s="15" t="s">
        <v>0</v>
      </c>
      <c r="B216" s="32">
        <v>2000</v>
      </c>
      <c r="C216" s="21">
        <v>2001</v>
      </c>
      <c r="D216" s="17">
        <v>2002</v>
      </c>
      <c r="E216" s="17">
        <v>2003</v>
      </c>
      <c r="F216" s="17">
        <v>2004</v>
      </c>
      <c r="G216" s="17">
        <v>2005</v>
      </c>
      <c r="H216" s="17">
        <v>2006</v>
      </c>
      <c r="I216" s="17">
        <v>2007</v>
      </c>
      <c r="J216" s="17">
        <v>2008</v>
      </c>
      <c r="K216" s="12">
        <v>2009</v>
      </c>
      <c r="L216" s="12">
        <v>2010</v>
      </c>
      <c r="M216" s="12">
        <v>2011</v>
      </c>
      <c r="N216" s="12">
        <v>2012</v>
      </c>
      <c r="O216" s="12">
        <v>2013</v>
      </c>
      <c r="P216" s="12">
        <v>2014</v>
      </c>
      <c r="Q216" s="12">
        <v>2015</v>
      </c>
      <c r="R216" s="12">
        <v>2016</v>
      </c>
      <c r="S216" s="12">
        <v>2017</v>
      </c>
      <c r="T216" s="12">
        <v>2018</v>
      </c>
      <c r="U216" s="12">
        <v>2019</v>
      </c>
      <c r="V216" s="12">
        <v>2020</v>
      </c>
      <c r="W216" s="12">
        <v>2021</v>
      </c>
      <c r="X216" s="12">
        <v>2022</v>
      </c>
    </row>
    <row r="217" spans="1:15" s="5" customFormat="1" ht="11.25">
      <c r="A217" s="22" t="s">
        <v>113</v>
      </c>
      <c r="B217" s="2"/>
      <c r="O217" s="2"/>
    </row>
    <row r="218" spans="1:15" ht="11.25">
      <c r="A218" s="14" t="s">
        <v>31</v>
      </c>
      <c r="B218" s="2"/>
      <c r="O218" s="2"/>
    </row>
    <row r="219" spans="1:24" ht="11.25">
      <c r="A219" s="3" t="s">
        <v>76</v>
      </c>
      <c r="B219" s="2">
        <v>2000600</v>
      </c>
      <c r="C219" s="3">
        <v>3557400</v>
      </c>
      <c r="D219" s="3">
        <v>12686800</v>
      </c>
      <c r="E219" s="3">
        <v>2706130</v>
      </c>
      <c r="F219" s="3">
        <v>2624350</v>
      </c>
      <c r="G219" s="3">
        <v>396600</v>
      </c>
      <c r="H219" s="3">
        <v>527645</v>
      </c>
      <c r="I219" s="3">
        <v>721630</v>
      </c>
      <c r="J219" s="3">
        <v>669750</v>
      </c>
      <c r="K219" s="3">
        <v>723600</v>
      </c>
      <c r="L219" s="3">
        <v>906207</v>
      </c>
      <c r="M219" s="3">
        <v>699500</v>
      </c>
      <c r="N219" s="2">
        <v>926681</v>
      </c>
      <c r="O219" s="2">
        <v>975000</v>
      </c>
      <c r="P219" s="3">
        <v>2043575</v>
      </c>
      <c r="Q219" s="3">
        <v>1502191</v>
      </c>
      <c r="R219" s="3">
        <v>1390478</v>
      </c>
      <c r="S219" s="3">
        <v>1263015</v>
      </c>
      <c r="T219" s="3">
        <v>1530010</v>
      </c>
      <c r="U219" s="3">
        <v>1598728</v>
      </c>
      <c r="V219" s="3">
        <v>1695335</v>
      </c>
      <c r="W219" s="3">
        <v>1524980</v>
      </c>
      <c r="X219" s="3">
        <v>1991405</v>
      </c>
    </row>
    <row r="220" spans="1:24" ht="11.25">
      <c r="A220" s="3" t="s">
        <v>89</v>
      </c>
      <c r="B220" s="2">
        <v>203</v>
      </c>
      <c r="C220" s="3">
        <v>285</v>
      </c>
      <c r="D220" s="3">
        <v>626</v>
      </c>
      <c r="E220" s="3">
        <v>205</v>
      </c>
      <c r="F220" s="3">
        <v>176</v>
      </c>
      <c r="G220" s="3">
        <v>44</v>
      </c>
      <c r="H220" s="3">
        <v>43</v>
      </c>
      <c r="I220" s="3">
        <v>47</v>
      </c>
      <c r="J220" s="3">
        <v>56</v>
      </c>
      <c r="K220" s="3">
        <v>62</v>
      </c>
      <c r="L220" s="3">
        <v>60</v>
      </c>
      <c r="M220" s="3">
        <v>49</v>
      </c>
      <c r="N220" s="2">
        <v>67</v>
      </c>
      <c r="O220" s="2">
        <v>70</v>
      </c>
      <c r="P220" s="3">
        <v>141</v>
      </c>
      <c r="Q220" s="3">
        <v>104.9</v>
      </c>
      <c r="R220" s="3">
        <v>100</v>
      </c>
      <c r="S220" s="3">
        <v>113</v>
      </c>
      <c r="T220" s="3">
        <v>146</v>
      </c>
      <c r="U220" s="3">
        <v>135</v>
      </c>
      <c r="V220" s="3">
        <v>180.92000000000002</v>
      </c>
      <c r="W220" s="3">
        <v>150.37</v>
      </c>
      <c r="X220" s="3">
        <v>161.5</v>
      </c>
    </row>
    <row r="221" spans="1:24" ht="11.25">
      <c r="A221" s="3" t="s">
        <v>95</v>
      </c>
      <c r="B221" s="2">
        <f>B219/B220</f>
        <v>9855.172413793103</v>
      </c>
      <c r="C221" s="2">
        <f>C219/C220</f>
        <v>12482.105263157895</v>
      </c>
      <c r="D221" s="3">
        <v>20266.45</v>
      </c>
      <c r="E221" s="3">
        <f aca="true" t="shared" si="76" ref="E221:J221">E219/E220</f>
        <v>13200.634146341463</v>
      </c>
      <c r="F221" s="3">
        <f t="shared" si="76"/>
        <v>14911.079545454546</v>
      </c>
      <c r="G221" s="3">
        <f t="shared" si="76"/>
        <v>9013.636363636364</v>
      </c>
      <c r="H221" s="3">
        <f t="shared" si="76"/>
        <v>12270.813953488372</v>
      </c>
      <c r="I221" s="3">
        <f t="shared" si="76"/>
        <v>15353.829787234043</v>
      </c>
      <c r="J221" s="3">
        <f t="shared" si="76"/>
        <v>11959.82142857143</v>
      </c>
      <c r="K221" s="3">
        <f aca="true" t="shared" si="77" ref="K221:P221">K219/K220</f>
        <v>11670.967741935483</v>
      </c>
      <c r="L221" s="3">
        <f t="shared" si="77"/>
        <v>15103.45</v>
      </c>
      <c r="M221" s="3">
        <f t="shared" si="77"/>
        <v>14275.510204081633</v>
      </c>
      <c r="N221" s="3">
        <f t="shared" si="77"/>
        <v>13831.059701492537</v>
      </c>
      <c r="O221" s="2">
        <f t="shared" si="77"/>
        <v>13928.57142857143</v>
      </c>
      <c r="P221" s="3">
        <f t="shared" si="77"/>
        <v>14493.439716312057</v>
      </c>
      <c r="Q221" s="3">
        <v>14320.219256434699</v>
      </c>
      <c r="R221" s="3">
        <f>R219/R220</f>
        <v>13904.78</v>
      </c>
      <c r="S221" s="3">
        <v>11177.12389380531</v>
      </c>
      <c r="T221" s="3">
        <f>T219/T220</f>
        <v>10479.520547945205</v>
      </c>
      <c r="U221" s="3">
        <v>11842.429629629629</v>
      </c>
      <c r="V221" s="3">
        <v>9370.63342913995</v>
      </c>
      <c r="W221" s="3">
        <v>10141.517589944802</v>
      </c>
      <c r="X221" s="3">
        <f>X219/X220</f>
        <v>12330.681114551084</v>
      </c>
    </row>
    <row r="222" spans="2:16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1.25">
      <c r="A223" s="14" t="s">
        <v>153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24" ht="11.25">
      <c r="A224" s="3" t="s">
        <v>76</v>
      </c>
      <c r="B224" s="2">
        <v>2023720</v>
      </c>
      <c r="C224" s="3">
        <v>2841770</v>
      </c>
      <c r="D224" s="3">
        <v>1882225</v>
      </c>
      <c r="E224" s="3">
        <v>1034737</v>
      </c>
      <c r="F224" s="3">
        <v>581160</v>
      </c>
      <c r="G224" s="3">
        <v>618880</v>
      </c>
      <c r="H224" s="3">
        <v>576438</v>
      </c>
      <c r="I224" s="3">
        <v>343920</v>
      </c>
      <c r="J224" s="3">
        <v>368600</v>
      </c>
      <c r="K224" s="3">
        <v>434250</v>
      </c>
      <c r="L224" s="3">
        <v>1156700</v>
      </c>
      <c r="M224" s="3">
        <v>605100</v>
      </c>
      <c r="N224" s="2">
        <v>448150</v>
      </c>
      <c r="O224" s="2">
        <v>525750</v>
      </c>
      <c r="P224" s="3">
        <v>575336</v>
      </c>
      <c r="Q224" s="3">
        <v>447000</v>
      </c>
      <c r="R224" s="3">
        <v>499500</v>
      </c>
      <c r="S224" s="3">
        <v>800800</v>
      </c>
      <c r="T224" s="3">
        <v>737530</v>
      </c>
      <c r="U224" s="3">
        <v>584450</v>
      </c>
      <c r="V224" s="3">
        <v>775225</v>
      </c>
      <c r="W224" s="3">
        <v>1047665</v>
      </c>
      <c r="X224" s="3">
        <v>936810</v>
      </c>
    </row>
    <row r="225" spans="1:24" ht="11.25">
      <c r="A225" s="3" t="s">
        <v>89</v>
      </c>
      <c r="B225" s="2">
        <v>289.7</v>
      </c>
      <c r="C225" s="3">
        <v>327</v>
      </c>
      <c r="D225" s="3">
        <v>307</v>
      </c>
      <c r="E225" s="3">
        <v>223</v>
      </c>
      <c r="F225" s="3">
        <v>155</v>
      </c>
      <c r="G225" s="3">
        <v>131</v>
      </c>
      <c r="H225" s="3">
        <v>103.3</v>
      </c>
      <c r="I225" s="3">
        <v>36</v>
      </c>
      <c r="J225" s="3">
        <v>56.5</v>
      </c>
      <c r="K225" s="3">
        <v>89</v>
      </c>
      <c r="L225" s="3">
        <v>123</v>
      </c>
      <c r="M225" s="3">
        <v>77</v>
      </c>
      <c r="N225" s="2">
        <v>55</v>
      </c>
      <c r="O225" s="2">
        <v>63</v>
      </c>
      <c r="P225" s="3">
        <v>63</v>
      </c>
      <c r="Q225" s="3">
        <v>57</v>
      </c>
      <c r="R225" s="3">
        <v>79</v>
      </c>
      <c r="S225" s="3">
        <v>138</v>
      </c>
      <c r="T225" s="3">
        <v>116</v>
      </c>
      <c r="U225" s="3">
        <v>111.5</v>
      </c>
      <c r="V225" s="3">
        <v>158</v>
      </c>
      <c r="W225" s="3">
        <v>194.32999999999998</v>
      </c>
      <c r="X225" s="3">
        <v>167</v>
      </c>
    </row>
    <row r="226" spans="1:24" ht="11.25">
      <c r="A226" s="3" t="s">
        <v>95</v>
      </c>
      <c r="B226" s="2">
        <f>B224/B225</f>
        <v>6985.57128063514</v>
      </c>
      <c r="C226" s="2">
        <f>C224/C225</f>
        <v>8690.428134556574</v>
      </c>
      <c r="D226" s="3">
        <v>6131.03</v>
      </c>
      <c r="E226" s="3">
        <f aca="true" t="shared" si="78" ref="E226:J226">E224/E225</f>
        <v>4640.076233183857</v>
      </c>
      <c r="F226" s="3">
        <f t="shared" si="78"/>
        <v>3749.4193548387098</v>
      </c>
      <c r="G226" s="3">
        <f t="shared" si="78"/>
        <v>4724.274809160305</v>
      </c>
      <c r="H226" s="3">
        <f t="shared" si="78"/>
        <v>5580.232333010649</v>
      </c>
      <c r="I226" s="3">
        <f t="shared" si="78"/>
        <v>9553.333333333334</v>
      </c>
      <c r="J226" s="3">
        <f t="shared" si="78"/>
        <v>6523.8938053097345</v>
      </c>
      <c r="K226" s="3">
        <f aca="true" t="shared" si="79" ref="K226:P226">K224/K225</f>
        <v>4879.213483146067</v>
      </c>
      <c r="L226" s="3">
        <f t="shared" si="79"/>
        <v>9404.065040650406</v>
      </c>
      <c r="M226" s="3">
        <f t="shared" si="79"/>
        <v>7858.441558441558</v>
      </c>
      <c r="N226" s="3">
        <f t="shared" si="79"/>
        <v>8148.181818181818</v>
      </c>
      <c r="O226" s="2">
        <f t="shared" si="79"/>
        <v>8345.238095238095</v>
      </c>
      <c r="P226" s="3">
        <f t="shared" si="79"/>
        <v>9132.317460317461</v>
      </c>
      <c r="Q226" s="3">
        <v>7842.105263157895</v>
      </c>
      <c r="R226" s="3">
        <f>R224/R225</f>
        <v>6322.784810126583</v>
      </c>
      <c r="S226" s="3">
        <v>5802.898550724638</v>
      </c>
      <c r="T226" s="3">
        <f>T224/T225</f>
        <v>6358.017241379311</v>
      </c>
      <c r="U226" s="3">
        <v>5241.70403587444</v>
      </c>
      <c r="V226" s="3">
        <v>4906.487341772152</v>
      </c>
      <c r="W226" s="3">
        <v>5391.164513971081</v>
      </c>
      <c r="X226" s="3">
        <f>X224/X225</f>
        <v>5609.640718562874</v>
      </c>
    </row>
    <row r="227" spans="2:15" ht="11.25">
      <c r="B227" s="2"/>
      <c r="O227" s="2"/>
    </row>
    <row r="228" spans="1:15" ht="11.25">
      <c r="A228" s="14" t="s">
        <v>71</v>
      </c>
      <c r="B228" s="2"/>
      <c r="O228" s="2"/>
    </row>
    <row r="229" spans="1:24" ht="11.25">
      <c r="A229" s="3" t="s">
        <v>76</v>
      </c>
      <c r="B229" s="2"/>
      <c r="C229" s="3">
        <v>150000</v>
      </c>
      <c r="D229" s="3">
        <v>154000</v>
      </c>
      <c r="E229" s="3">
        <v>138000</v>
      </c>
      <c r="F229" s="3">
        <v>185100</v>
      </c>
      <c r="G229" s="3">
        <v>193000</v>
      </c>
      <c r="H229" s="3">
        <v>65250</v>
      </c>
      <c r="I229" s="3">
        <v>34000</v>
      </c>
      <c r="J229" s="3">
        <v>92263</v>
      </c>
      <c r="K229" s="3">
        <v>194500</v>
      </c>
      <c r="L229" s="3">
        <v>307100</v>
      </c>
      <c r="M229" s="3">
        <v>161600</v>
      </c>
      <c r="N229" s="2">
        <v>226150</v>
      </c>
      <c r="O229" s="2">
        <v>370950</v>
      </c>
      <c r="P229" s="3">
        <v>325625</v>
      </c>
      <c r="Q229" s="3">
        <v>177287</v>
      </c>
      <c r="R229" s="3">
        <v>138457</v>
      </c>
      <c r="S229" s="3">
        <v>157033</v>
      </c>
      <c r="T229" s="3">
        <v>310450</v>
      </c>
      <c r="U229" s="3">
        <v>217950</v>
      </c>
      <c r="V229" s="3">
        <v>200375</v>
      </c>
      <c r="W229" s="3">
        <v>187000</v>
      </c>
      <c r="X229" s="3">
        <v>172500</v>
      </c>
    </row>
    <row r="230" spans="1:24" ht="11.25">
      <c r="A230" s="3" t="s">
        <v>89</v>
      </c>
      <c r="B230" s="2"/>
      <c r="C230" s="3">
        <v>6</v>
      </c>
      <c r="D230" s="3">
        <v>8</v>
      </c>
      <c r="E230" s="3">
        <v>16</v>
      </c>
      <c r="F230" s="3">
        <v>16</v>
      </c>
      <c r="G230" s="3">
        <v>17</v>
      </c>
      <c r="H230" s="3">
        <v>12</v>
      </c>
      <c r="I230" s="3">
        <v>7</v>
      </c>
      <c r="J230" s="3">
        <v>15.8</v>
      </c>
      <c r="K230" s="3">
        <v>38</v>
      </c>
      <c r="L230" s="3">
        <v>27</v>
      </c>
      <c r="M230" s="3">
        <v>23</v>
      </c>
      <c r="N230" s="2">
        <v>40</v>
      </c>
      <c r="O230" s="2">
        <v>33</v>
      </c>
      <c r="P230" s="3">
        <v>34</v>
      </c>
      <c r="Q230" s="3">
        <v>22.45</v>
      </c>
      <c r="R230" s="3">
        <v>28</v>
      </c>
      <c r="S230" s="3">
        <v>29.5</v>
      </c>
      <c r="T230" s="3">
        <v>41</v>
      </c>
      <c r="U230" s="3">
        <v>50</v>
      </c>
      <c r="V230" s="3">
        <v>37</v>
      </c>
      <c r="W230" s="3">
        <v>21</v>
      </c>
      <c r="X230" s="3">
        <v>26</v>
      </c>
    </row>
    <row r="231" spans="1:24" ht="11.25">
      <c r="A231" s="3" t="s">
        <v>95</v>
      </c>
      <c r="B231" s="2"/>
      <c r="C231" s="3">
        <f>C229/C230</f>
        <v>25000</v>
      </c>
      <c r="D231" s="3">
        <v>19250</v>
      </c>
      <c r="E231" s="3">
        <f aca="true" t="shared" si="80" ref="E231:J231">E229/E230</f>
        <v>8625</v>
      </c>
      <c r="F231" s="3">
        <f t="shared" si="80"/>
        <v>11568.75</v>
      </c>
      <c r="G231" s="3">
        <f t="shared" si="80"/>
        <v>11352.941176470587</v>
      </c>
      <c r="H231" s="3">
        <f t="shared" si="80"/>
        <v>5437.5</v>
      </c>
      <c r="I231" s="3">
        <f t="shared" si="80"/>
        <v>4857.142857142857</v>
      </c>
      <c r="J231" s="3">
        <f t="shared" si="80"/>
        <v>5839.430379746836</v>
      </c>
      <c r="K231" s="3">
        <f aca="true" t="shared" si="81" ref="K231:P231">K229/K230</f>
        <v>5118.421052631579</v>
      </c>
      <c r="L231" s="3">
        <f t="shared" si="81"/>
        <v>11374.074074074075</v>
      </c>
      <c r="M231" s="3">
        <f t="shared" si="81"/>
        <v>7026.086956521739</v>
      </c>
      <c r="N231" s="3">
        <f t="shared" si="81"/>
        <v>5653.75</v>
      </c>
      <c r="O231" s="2">
        <f t="shared" si="81"/>
        <v>11240.90909090909</v>
      </c>
      <c r="P231" s="3">
        <f t="shared" si="81"/>
        <v>9577.20588235294</v>
      </c>
      <c r="Q231" s="3">
        <v>7896.971046770602</v>
      </c>
      <c r="R231" s="3">
        <f>R229/R230</f>
        <v>4944.892857142857</v>
      </c>
      <c r="S231" s="3">
        <v>5323.152542372882</v>
      </c>
      <c r="T231" s="3">
        <f>T229/T230</f>
        <v>7571.951219512195</v>
      </c>
      <c r="U231" s="3">
        <v>4359</v>
      </c>
      <c r="V231" s="3">
        <v>5415.540540540541</v>
      </c>
      <c r="W231" s="3">
        <v>8904.761904761905</v>
      </c>
      <c r="X231" s="3">
        <f>X229/X230</f>
        <v>6634.615384615385</v>
      </c>
    </row>
    <row r="232" spans="2:15" ht="11.25">
      <c r="B232" s="2"/>
      <c r="O232" s="2"/>
    </row>
    <row r="233" spans="1:15" ht="11.25">
      <c r="A233" s="14" t="s">
        <v>114</v>
      </c>
      <c r="B233" s="2"/>
      <c r="O233" s="2"/>
    </row>
    <row r="234" spans="1:24" ht="11.25">
      <c r="A234" s="3" t="s">
        <v>76</v>
      </c>
      <c r="B234" s="2"/>
      <c r="D234" s="3">
        <v>92600</v>
      </c>
      <c r="E234" s="3">
        <v>68200</v>
      </c>
      <c r="F234" s="3">
        <v>51500</v>
      </c>
      <c r="G234" s="3">
        <v>66600</v>
      </c>
      <c r="H234" s="3">
        <v>95600</v>
      </c>
      <c r="I234" s="3">
        <v>20000</v>
      </c>
      <c r="J234" s="3">
        <v>276000</v>
      </c>
      <c r="K234" s="3">
        <v>204000</v>
      </c>
      <c r="L234" s="3">
        <v>430000</v>
      </c>
      <c r="M234" s="3">
        <v>287000</v>
      </c>
      <c r="N234" s="2">
        <v>232000</v>
      </c>
      <c r="O234" s="2">
        <v>393500</v>
      </c>
      <c r="P234" s="3">
        <v>182000</v>
      </c>
      <c r="Q234" s="3">
        <v>260650</v>
      </c>
      <c r="R234" s="3">
        <v>210750</v>
      </c>
      <c r="S234" s="3">
        <v>201180</v>
      </c>
      <c r="T234" s="3">
        <v>166000</v>
      </c>
      <c r="U234" s="3">
        <v>162900</v>
      </c>
      <c r="V234" s="3">
        <v>146250</v>
      </c>
      <c r="W234" s="3">
        <v>231063</v>
      </c>
      <c r="X234" s="3">
        <v>231750</v>
      </c>
    </row>
    <row r="235" spans="1:24" ht="11.25">
      <c r="A235" s="3" t="s">
        <v>89</v>
      </c>
      <c r="B235" s="2"/>
      <c r="D235" s="3">
        <v>15.8</v>
      </c>
      <c r="E235" s="3">
        <v>16</v>
      </c>
      <c r="F235" s="3">
        <v>7</v>
      </c>
      <c r="G235" s="3">
        <v>13</v>
      </c>
      <c r="H235" s="3">
        <v>11</v>
      </c>
      <c r="I235" s="3">
        <v>2</v>
      </c>
      <c r="J235" s="3">
        <v>32</v>
      </c>
      <c r="K235" s="3">
        <v>30</v>
      </c>
      <c r="L235" s="3">
        <v>77</v>
      </c>
      <c r="M235" s="3">
        <v>36</v>
      </c>
      <c r="N235" s="2">
        <v>29.5</v>
      </c>
      <c r="O235" s="2">
        <v>41</v>
      </c>
      <c r="P235" s="3">
        <v>36</v>
      </c>
      <c r="Q235" s="3">
        <v>38.7</v>
      </c>
      <c r="R235" s="3">
        <v>30</v>
      </c>
      <c r="S235" s="3">
        <v>29</v>
      </c>
      <c r="T235" s="3">
        <v>17</v>
      </c>
      <c r="U235" s="3">
        <v>15.1</v>
      </c>
      <c r="V235" s="3">
        <v>72.7</v>
      </c>
      <c r="W235" s="3">
        <v>86.85</v>
      </c>
      <c r="X235" s="3">
        <v>30</v>
      </c>
    </row>
    <row r="236" spans="1:24" ht="11.25">
      <c r="A236" s="3" t="s">
        <v>95</v>
      </c>
      <c r="B236" s="2"/>
      <c r="D236" s="3">
        <v>5860.8</v>
      </c>
      <c r="E236" s="3">
        <f>E234/E235</f>
        <v>4262.5</v>
      </c>
      <c r="F236" s="3">
        <f>F234/F235</f>
        <v>7357.142857142857</v>
      </c>
      <c r="G236" s="3">
        <v>5065</v>
      </c>
      <c r="H236" s="3">
        <f aca="true" t="shared" si="82" ref="H236:N236">H234/H235</f>
        <v>8690.90909090909</v>
      </c>
      <c r="I236" s="3">
        <f t="shared" si="82"/>
        <v>10000</v>
      </c>
      <c r="J236" s="3">
        <f t="shared" si="82"/>
        <v>8625</v>
      </c>
      <c r="K236" s="3">
        <f t="shared" si="82"/>
        <v>6800</v>
      </c>
      <c r="L236" s="3">
        <f t="shared" si="82"/>
        <v>5584.415584415585</v>
      </c>
      <c r="M236" s="3">
        <f t="shared" si="82"/>
        <v>7972.222222222223</v>
      </c>
      <c r="N236" s="3">
        <f t="shared" si="82"/>
        <v>7864.406779661017</v>
      </c>
      <c r="O236" s="2">
        <f>O234/O235</f>
        <v>9597.560975609756</v>
      </c>
      <c r="P236" s="3">
        <f>P234/P235</f>
        <v>5055.555555555556</v>
      </c>
      <c r="Q236" s="3">
        <v>6735.142118863048</v>
      </c>
      <c r="R236" s="3">
        <f>R234/R235</f>
        <v>7025</v>
      </c>
      <c r="S236" s="3">
        <v>6937.241379310345</v>
      </c>
      <c r="T236" s="3">
        <f>T234/T235</f>
        <v>9764.70588235294</v>
      </c>
      <c r="U236" s="3">
        <v>10788.079470198676</v>
      </c>
      <c r="V236" s="3">
        <v>2011.6918844566712</v>
      </c>
      <c r="W236" s="3">
        <v>2660.483592400691</v>
      </c>
      <c r="X236" s="3">
        <f>X234/X235</f>
        <v>7725</v>
      </c>
    </row>
    <row r="237" spans="2:15" ht="11.25">
      <c r="B237" s="2"/>
      <c r="O237" s="2"/>
    </row>
    <row r="238" spans="1:15" ht="11.25">
      <c r="A238" s="14" t="s">
        <v>32</v>
      </c>
      <c r="B238" s="2"/>
      <c r="O238" s="2"/>
    </row>
    <row r="239" spans="1:24" ht="11.25">
      <c r="A239" s="3" t="s">
        <v>76</v>
      </c>
      <c r="B239" s="2">
        <v>576400</v>
      </c>
      <c r="C239" s="3">
        <v>649400</v>
      </c>
      <c r="D239" s="3">
        <v>335398.8</v>
      </c>
      <c r="E239" s="3">
        <v>399800</v>
      </c>
      <c r="F239" s="3">
        <v>216800</v>
      </c>
      <c r="G239" s="3">
        <v>165500</v>
      </c>
      <c r="H239" s="3">
        <v>141000</v>
      </c>
      <c r="I239" s="3">
        <v>50750</v>
      </c>
      <c r="J239" s="3">
        <v>138650</v>
      </c>
      <c r="K239" s="3">
        <v>71250</v>
      </c>
      <c r="L239" s="3">
        <v>140100</v>
      </c>
      <c r="M239" s="3">
        <v>80600</v>
      </c>
      <c r="N239" s="2">
        <v>38650</v>
      </c>
      <c r="O239" s="2">
        <v>238250</v>
      </c>
      <c r="P239" s="3">
        <v>144800</v>
      </c>
      <c r="Q239" s="3">
        <v>272000</v>
      </c>
      <c r="R239" s="3">
        <v>243600</v>
      </c>
      <c r="S239" s="3">
        <v>213800</v>
      </c>
      <c r="T239" s="3">
        <v>329650</v>
      </c>
      <c r="U239" s="3">
        <v>190600</v>
      </c>
      <c r="V239" s="3">
        <v>300421</v>
      </c>
      <c r="W239" s="3">
        <v>551224</v>
      </c>
      <c r="X239" s="3">
        <v>509421</v>
      </c>
    </row>
    <row r="240" spans="1:24" ht="11.25">
      <c r="A240" s="3" t="s">
        <v>89</v>
      </c>
      <c r="B240" s="2">
        <v>82</v>
      </c>
      <c r="C240" s="3">
        <v>95</v>
      </c>
      <c r="D240" s="25">
        <v>46.7</v>
      </c>
      <c r="E240" s="3">
        <v>60</v>
      </c>
      <c r="F240" s="3">
        <v>37</v>
      </c>
      <c r="G240" s="3">
        <v>23</v>
      </c>
      <c r="H240" s="3">
        <v>15.3</v>
      </c>
      <c r="I240" s="3">
        <v>6.5</v>
      </c>
      <c r="J240" s="3">
        <v>16.5</v>
      </c>
      <c r="K240" s="3">
        <v>11</v>
      </c>
      <c r="L240" s="3">
        <v>31</v>
      </c>
      <c r="M240" s="3">
        <v>10</v>
      </c>
      <c r="N240" s="2">
        <v>4.5</v>
      </c>
      <c r="O240" s="2">
        <v>34</v>
      </c>
      <c r="P240" s="3">
        <v>23</v>
      </c>
      <c r="Q240" s="3">
        <v>37.75</v>
      </c>
      <c r="R240" s="3">
        <v>38</v>
      </c>
      <c r="S240" s="3">
        <v>36</v>
      </c>
      <c r="T240" s="3">
        <v>49</v>
      </c>
      <c r="U240" s="3">
        <v>45</v>
      </c>
      <c r="V240" s="3">
        <v>69</v>
      </c>
      <c r="W240" s="3">
        <v>119.6</v>
      </c>
      <c r="X240" s="3">
        <v>119.33</v>
      </c>
    </row>
    <row r="241" spans="1:24" ht="11.25">
      <c r="A241" s="3" t="s">
        <v>95</v>
      </c>
      <c r="B241" s="2">
        <f>B239/B240</f>
        <v>7029.268292682927</v>
      </c>
      <c r="C241" s="2">
        <f>C239/C240</f>
        <v>6835.789473684211</v>
      </c>
      <c r="D241" s="3">
        <v>7182</v>
      </c>
      <c r="E241" s="3">
        <f aca="true" t="shared" si="83" ref="E241:J241">E239/E240</f>
        <v>6663.333333333333</v>
      </c>
      <c r="F241" s="3">
        <f t="shared" si="83"/>
        <v>5859.459459459459</v>
      </c>
      <c r="G241" s="3">
        <f t="shared" si="83"/>
        <v>7195.652173913043</v>
      </c>
      <c r="H241" s="3">
        <f t="shared" si="83"/>
        <v>9215.686274509804</v>
      </c>
      <c r="I241" s="3">
        <f t="shared" si="83"/>
        <v>7807.692307692308</v>
      </c>
      <c r="J241" s="3">
        <f t="shared" si="83"/>
        <v>8403.030303030304</v>
      </c>
      <c r="K241" s="3">
        <f aca="true" t="shared" si="84" ref="K241:P241">K239/K240</f>
        <v>6477.272727272727</v>
      </c>
      <c r="L241" s="3">
        <f t="shared" si="84"/>
        <v>4519.354838709677</v>
      </c>
      <c r="M241" s="3">
        <f t="shared" si="84"/>
        <v>8060</v>
      </c>
      <c r="N241" s="3">
        <f t="shared" si="84"/>
        <v>8588.888888888889</v>
      </c>
      <c r="O241" s="2">
        <f t="shared" si="84"/>
        <v>7007.35294117647</v>
      </c>
      <c r="P241" s="3">
        <f t="shared" si="84"/>
        <v>6295.652173913043</v>
      </c>
      <c r="Q241" s="3">
        <v>7205.298013245033</v>
      </c>
      <c r="R241" s="3">
        <f>R239/R240</f>
        <v>6410.526315789473</v>
      </c>
      <c r="S241" s="3">
        <f>S239/S240</f>
        <v>5938.888888888889</v>
      </c>
      <c r="T241" s="3">
        <f>T239/T240</f>
        <v>6727.551020408163</v>
      </c>
      <c r="U241" s="3">
        <v>4235.555555555556</v>
      </c>
      <c r="V241" s="3">
        <v>4353.927536231884</v>
      </c>
      <c r="W241" s="3">
        <v>4608.896321070234</v>
      </c>
      <c r="X241" s="3">
        <f>X239/X240</f>
        <v>4269.01030755049</v>
      </c>
    </row>
    <row r="242" spans="2:15" ht="11.25">
      <c r="B242" s="2"/>
      <c r="O242" s="2"/>
    </row>
    <row r="243" spans="1:15" ht="11.25">
      <c r="A243" s="14" t="s">
        <v>33</v>
      </c>
      <c r="B243" s="2"/>
      <c r="O243" s="2"/>
    </row>
    <row r="244" spans="1:24" ht="11.25">
      <c r="A244" s="3" t="s">
        <v>76</v>
      </c>
      <c r="B244" s="2">
        <v>23500</v>
      </c>
      <c r="C244" s="3">
        <v>29250</v>
      </c>
      <c r="D244" s="3">
        <v>42600</v>
      </c>
      <c r="E244" s="3">
        <v>81650</v>
      </c>
      <c r="F244" s="3">
        <v>56500</v>
      </c>
      <c r="G244" s="3">
        <v>274000</v>
      </c>
      <c r="H244" s="3">
        <v>213876</v>
      </c>
      <c r="I244" s="3">
        <v>243900</v>
      </c>
      <c r="J244" s="3">
        <v>200050</v>
      </c>
      <c r="K244" s="3">
        <v>143745</v>
      </c>
      <c r="L244" s="3">
        <v>178100</v>
      </c>
      <c r="M244" s="3">
        <v>208370</v>
      </c>
      <c r="N244" s="2">
        <v>97950</v>
      </c>
      <c r="O244" s="2">
        <v>253500</v>
      </c>
      <c r="P244" s="3">
        <v>228700</v>
      </c>
      <c r="Q244" s="3">
        <v>183400</v>
      </c>
      <c r="R244" s="3">
        <v>64000</v>
      </c>
      <c r="S244" s="3">
        <v>82100</v>
      </c>
      <c r="T244" s="3">
        <v>81625</v>
      </c>
      <c r="U244" s="3">
        <v>130815</v>
      </c>
      <c r="V244" s="3">
        <v>239666</v>
      </c>
      <c r="W244" s="3">
        <v>243452</v>
      </c>
      <c r="X244" s="3">
        <v>105075</v>
      </c>
    </row>
    <row r="245" spans="1:24" ht="11.25">
      <c r="A245" s="3" t="s">
        <v>89</v>
      </c>
      <c r="B245" s="2">
        <v>12.5</v>
      </c>
      <c r="C245" s="3">
        <v>17</v>
      </c>
      <c r="D245" s="25">
        <v>8.5</v>
      </c>
      <c r="E245" s="3">
        <v>19</v>
      </c>
      <c r="F245" s="3">
        <v>14</v>
      </c>
      <c r="G245" s="3">
        <v>23</v>
      </c>
      <c r="H245" s="3">
        <v>21</v>
      </c>
      <c r="I245" s="3">
        <v>24</v>
      </c>
      <c r="J245" s="3">
        <v>22.3</v>
      </c>
      <c r="K245" s="25">
        <v>15.55</v>
      </c>
      <c r="L245" s="3">
        <v>18</v>
      </c>
      <c r="M245" s="3">
        <v>21</v>
      </c>
      <c r="N245" s="2">
        <v>9.65</v>
      </c>
      <c r="O245" s="2">
        <v>24.77</v>
      </c>
      <c r="P245" s="3">
        <v>22</v>
      </c>
      <c r="Q245" s="3">
        <v>22.65</v>
      </c>
      <c r="R245" s="3">
        <v>7</v>
      </c>
      <c r="S245" s="3">
        <v>17</v>
      </c>
      <c r="T245" s="3">
        <v>17</v>
      </c>
      <c r="U245" s="3">
        <v>34.5</v>
      </c>
      <c r="V245" s="3">
        <v>40.2</v>
      </c>
      <c r="W245" s="3">
        <v>45.33</v>
      </c>
      <c r="X245" s="3">
        <v>27.7</v>
      </c>
    </row>
    <row r="246" spans="1:24" ht="11.25">
      <c r="A246" s="3" t="s">
        <v>95</v>
      </c>
      <c r="B246" s="2">
        <f>B244/B245</f>
        <v>1880</v>
      </c>
      <c r="C246" s="2">
        <f>C244/C245</f>
        <v>1720.5882352941176</v>
      </c>
      <c r="D246" s="3">
        <v>5011.8</v>
      </c>
      <c r="E246" s="3">
        <f aca="true" t="shared" si="85" ref="E246:J246">E244/E245</f>
        <v>4297.368421052632</v>
      </c>
      <c r="F246" s="3">
        <f t="shared" si="85"/>
        <v>4035.714285714286</v>
      </c>
      <c r="G246" s="3">
        <f t="shared" si="85"/>
        <v>11913.04347826087</v>
      </c>
      <c r="H246" s="3">
        <f t="shared" si="85"/>
        <v>10184.57142857143</v>
      </c>
      <c r="I246" s="3">
        <f t="shared" si="85"/>
        <v>10162.5</v>
      </c>
      <c r="J246" s="3">
        <f t="shared" si="85"/>
        <v>8970.852017937219</v>
      </c>
      <c r="K246" s="3">
        <f aca="true" t="shared" si="86" ref="K246:P246">K244/K245</f>
        <v>9244.051446945337</v>
      </c>
      <c r="L246" s="3">
        <f t="shared" si="86"/>
        <v>9894.444444444445</v>
      </c>
      <c r="M246" s="3">
        <f t="shared" si="86"/>
        <v>9922.380952380952</v>
      </c>
      <c r="N246" s="3">
        <f t="shared" si="86"/>
        <v>10150.259067357512</v>
      </c>
      <c r="O246" s="2">
        <f t="shared" si="86"/>
        <v>10234.15421881308</v>
      </c>
      <c r="P246" s="3">
        <f t="shared" si="86"/>
        <v>10395.454545454546</v>
      </c>
      <c r="Q246" s="3">
        <v>8097.130242825608</v>
      </c>
      <c r="R246" s="3">
        <f>R244/R245</f>
        <v>9142.857142857143</v>
      </c>
      <c r="S246" s="3">
        <v>4829.411764705882</v>
      </c>
      <c r="T246" s="3">
        <f>T244/T245</f>
        <v>4801.470588235294</v>
      </c>
      <c r="U246" s="3">
        <f>U244/U245</f>
        <v>3791.7391304347825</v>
      </c>
      <c r="V246" s="3">
        <f>V244/V245</f>
        <v>5961.8407960199</v>
      </c>
      <c r="W246" s="3">
        <f>W244/W245</f>
        <v>5370.659607324068</v>
      </c>
      <c r="X246" s="3">
        <f>X244/X245</f>
        <v>3793.3212996389893</v>
      </c>
    </row>
    <row r="247" spans="2:15" ht="11.25">
      <c r="B247" s="2"/>
      <c r="O247" s="2"/>
    </row>
    <row r="248" spans="1:15" ht="11.25">
      <c r="A248" s="14" t="s">
        <v>34</v>
      </c>
      <c r="B248" s="2"/>
      <c r="O248" s="2"/>
    </row>
    <row r="249" spans="1:24" ht="11.25">
      <c r="A249" s="3" t="s">
        <v>76</v>
      </c>
      <c r="B249" s="2">
        <v>25500</v>
      </c>
      <c r="C249" s="3">
        <v>34000</v>
      </c>
      <c r="D249" s="3">
        <v>30800</v>
      </c>
      <c r="E249" s="3">
        <v>101000</v>
      </c>
      <c r="F249" s="3">
        <v>101400</v>
      </c>
      <c r="G249" s="3">
        <v>176000</v>
      </c>
      <c r="H249" s="3">
        <v>280820</v>
      </c>
      <c r="I249" s="3">
        <v>263392</v>
      </c>
      <c r="J249" s="3">
        <v>162300</v>
      </c>
      <c r="K249" s="3">
        <v>206100</v>
      </c>
      <c r="L249" s="3">
        <v>325500</v>
      </c>
      <c r="M249" s="3">
        <v>238600</v>
      </c>
      <c r="N249" s="2">
        <v>227050</v>
      </c>
      <c r="O249" s="2">
        <v>223000</v>
      </c>
      <c r="P249" s="3">
        <v>241300</v>
      </c>
      <c r="Q249" s="3">
        <v>95435</v>
      </c>
      <c r="R249" s="3">
        <v>30875</v>
      </c>
      <c r="S249" s="3">
        <v>52680</v>
      </c>
      <c r="T249" s="3">
        <v>84380</v>
      </c>
      <c r="U249" s="3">
        <v>63425</v>
      </c>
      <c r="V249" s="3">
        <v>83355</v>
      </c>
      <c r="W249" s="3">
        <v>58443</v>
      </c>
      <c r="X249" s="3">
        <v>73360</v>
      </c>
    </row>
    <row r="250" spans="1:24" ht="11.25">
      <c r="A250" s="3" t="s">
        <v>89</v>
      </c>
      <c r="B250" s="2">
        <v>9.5</v>
      </c>
      <c r="C250" s="3">
        <v>11</v>
      </c>
      <c r="D250" s="3">
        <v>5</v>
      </c>
      <c r="E250" s="3">
        <v>17</v>
      </c>
      <c r="F250" s="3">
        <v>12</v>
      </c>
      <c r="G250" s="3">
        <v>22</v>
      </c>
      <c r="H250" s="3">
        <v>30.8</v>
      </c>
      <c r="I250" s="3">
        <v>25.5</v>
      </c>
      <c r="J250" s="3">
        <v>21.6</v>
      </c>
      <c r="K250" s="3">
        <v>22</v>
      </c>
      <c r="L250" s="3">
        <v>36</v>
      </c>
      <c r="M250" s="3">
        <v>27</v>
      </c>
      <c r="N250" s="2">
        <v>25.05</v>
      </c>
      <c r="O250" s="2">
        <v>24</v>
      </c>
      <c r="P250" s="3">
        <v>26</v>
      </c>
      <c r="Q250" s="3">
        <v>11.55</v>
      </c>
      <c r="R250" s="3">
        <v>3</v>
      </c>
      <c r="S250" s="3">
        <v>12.7</v>
      </c>
      <c r="T250" s="3">
        <v>18</v>
      </c>
      <c r="U250" s="3">
        <v>20</v>
      </c>
      <c r="V250" s="3">
        <v>30</v>
      </c>
      <c r="W250" s="3">
        <v>25.25</v>
      </c>
      <c r="X250" s="3">
        <v>21.2</v>
      </c>
    </row>
    <row r="251" spans="1:24" ht="11.25">
      <c r="A251" s="3" t="s">
        <v>95</v>
      </c>
      <c r="B251" s="2">
        <f>B249/B250</f>
        <v>2684.2105263157896</v>
      </c>
      <c r="C251" s="2">
        <f>C249/C250</f>
        <v>3090.909090909091</v>
      </c>
      <c r="D251" s="3">
        <v>6160</v>
      </c>
      <c r="E251" s="3">
        <f aca="true" t="shared" si="87" ref="E251:J251">E249/E250</f>
        <v>5941.176470588235</v>
      </c>
      <c r="F251" s="3">
        <f t="shared" si="87"/>
        <v>8450</v>
      </c>
      <c r="G251" s="3">
        <f t="shared" si="87"/>
        <v>8000</v>
      </c>
      <c r="H251" s="3">
        <f t="shared" si="87"/>
        <v>9117.532467532468</v>
      </c>
      <c r="I251" s="3">
        <f t="shared" si="87"/>
        <v>10329.098039215687</v>
      </c>
      <c r="J251" s="3">
        <f t="shared" si="87"/>
        <v>7513.888888888889</v>
      </c>
      <c r="K251" s="3">
        <f aca="true" t="shared" si="88" ref="K251:P251">K249/K250</f>
        <v>9368.181818181818</v>
      </c>
      <c r="L251" s="3">
        <f t="shared" si="88"/>
        <v>9041.666666666666</v>
      </c>
      <c r="M251" s="3">
        <f t="shared" si="88"/>
        <v>8837.037037037036</v>
      </c>
      <c r="N251" s="3">
        <f t="shared" si="88"/>
        <v>9063.872255489021</v>
      </c>
      <c r="O251" s="2">
        <f t="shared" si="88"/>
        <v>9291.666666666666</v>
      </c>
      <c r="P251" s="3">
        <f t="shared" si="88"/>
        <v>9280.76923076923</v>
      </c>
      <c r="Q251" s="3">
        <v>8262.770562770562</v>
      </c>
      <c r="R251" s="3">
        <f>R249/R250</f>
        <v>10291.666666666666</v>
      </c>
      <c r="S251" s="3">
        <v>4148.031496062992</v>
      </c>
      <c r="T251" s="3">
        <f>T249/T250</f>
        <v>4687.777777777777</v>
      </c>
      <c r="U251" s="3">
        <v>3171.25</v>
      </c>
      <c r="V251" s="3">
        <f>V249/V250</f>
        <v>2778.5</v>
      </c>
      <c r="W251" s="3">
        <v>2314.5742574257424</v>
      </c>
      <c r="X251" s="3">
        <f>X249/X250</f>
        <v>3460.377358490566</v>
      </c>
    </row>
    <row r="252" spans="2:15" ht="11.25">
      <c r="B252" s="2"/>
      <c r="O252" s="2"/>
    </row>
    <row r="253" s="2" customFormat="1" ht="10.5"/>
    <row r="254" spans="1:24" s="4" customFormat="1" ht="18.75">
      <c r="A254" s="15" t="s">
        <v>0</v>
      </c>
      <c r="B254" s="21">
        <v>2000</v>
      </c>
      <c r="C254" s="21">
        <v>2001</v>
      </c>
      <c r="D254" s="17">
        <v>2002</v>
      </c>
      <c r="E254" s="17">
        <v>2003</v>
      </c>
      <c r="F254" s="17">
        <v>2004</v>
      </c>
      <c r="G254" s="17">
        <v>2005</v>
      </c>
      <c r="H254" s="17">
        <v>2006</v>
      </c>
      <c r="I254" s="26">
        <v>2007</v>
      </c>
      <c r="J254" s="26">
        <v>2008</v>
      </c>
      <c r="K254" s="12">
        <v>2009</v>
      </c>
      <c r="L254" s="12">
        <v>2010</v>
      </c>
      <c r="M254" s="12">
        <v>2011</v>
      </c>
      <c r="N254" s="12">
        <v>2012</v>
      </c>
      <c r="O254" s="12">
        <v>2013</v>
      </c>
      <c r="P254" s="12">
        <v>2014</v>
      </c>
      <c r="Q254" s="12">
        <v>2015</v>
      </c>
      <c r="R254" s="12">
        <v>2016</v>
      </c>
      <c r="S254" s="12">
        <v>2017</v>
      </c>
      <c r="T254" s="12">
        <v>2018</v>
      </c>
      <c r="U254" s="12">
        <v>2019</v>
      </c>
      <c r="V254" s="12">
        <v>2020</v>
      </c>
      <c r="W254" s="12">
        <v>2021</v>
      </c>
      <c r="X254" s="12">
        <v>2022</v>
      </c>
    </row>
    <row r="255" spans="1:15" s="5" customFormat="1" ht="11.25">
      <c r="A255" s="22" t="s">
        <v>115</v>
      </c>
      <c r="B255" s="2"/>
      <c r="O255" s="2"/>
    </row>
    <row r="256" spans="1:24" ht="11.25">
      <c r="A256" s="2" t="s">
        <v>116</v>
      </c>
      <c r="B256" s="2"/>
      <c r="D256" s="3">
        <v>4328723</v>
      </c>
      <c r="E256" s="3">
        <v>4248610</v>
      </c>
      <c r="F256" s="3">
        <v>5226590</v>
      </c>
      <c r="G256" s="3">
        <v>6573503</v>
      </c>
      <c r="H256" s="3">
        <v>5182718</v>
      </c>
      <c r="I256" s="3">
        <v>5411020</v>
      </c>
      <c r="J256" s="3">
        <v>5866265</v>
      </c>
      <c r="K256" s="3">
        <v>5617576</v>
      </c>
      <c r="L256" s="3">
        <v>4039693</v>
      </c>
      <c r="M256" s="3">
        <v>4563001</v>
      </c>
      <c r="N256" s="2">
        <v>6007737</v>
      </c>
      <c r="O256" s="2">
        <v>4159992</v>
      </c>
      <c r="P256" s="3">
        <v>4251862</v>
      </c>
      <c r="Q256" s="3">
        <v>4073495</v>
      </c>
      <c r="R256" s="3">
        <v>3247752</v>
      </c>
      <c r="S256" s="3">
        <v>3200843</v>
      </c>
      <c r="T256" s="3">
        <v>2433409</v>
      </c>
      <c r="U256" s="3">
        <v>2126676</v>
      </c>
      <c r="V256" s="3">
        <v>2329524</v>
      </c>
      <c r="W256" s="3">
        <v>1334489</v>
      </c>
      <c r="X256" s="3">
        <v>1308067</v>
      </c>
    </row>
    <row r="257" spans="1:17" ht="11.25">
      <c r="A257" s="3" t="s">
        <v>35</v>
      </c>
      <c r="B257" s="2">
        <v>5589702</v>
      </c>
      <c r="C257" s="3">
        <v>5734330</v>
      </c>
      <c r="D257" s="3">
        <v>4122594</v>
      </c>
      <c r="E257" s="3">
        <v>4046295</v>
      </c>
      <c r="F257" s="3">
        <v>4946717</v>
      </c>
      <c r="G257" s="3">
        <v>6264847</v>
      </c>
      <c r="H257" s="3">
        <v>4930957</v>
      </c>
      <c r="I257" s="3">
        <v>5221204</v>
      </c>
      <c r="J257" s="3">
        <v>5661295</v>
      </c>
      <c r="K257" s="3">
        <v>5519620</v>
      </c>
      <c r="L257" s="3">
        <v>3851429</v>
      </c>
      <c r="M257" s="3">
        <v>4447496</v>
      </c>
      <c r="N257" s="2">
        <v>5805948</v>
      </c>
      <c r="O257" s="2">
        <v>4051659</v>
      </c>
      <c r="P257" s="3">
        <v>4158869</v>
      </c>
      <c r="Q257" s="3">
        <v>3963779</v>
      </c>
    </row>
    <row r="258" spans="1:24" ht="11.25">
      <c r="A258" s="3" t="s">
        <v>8</v>
      </c>
      <c r="B258" s="2"/>
      <c r="D258" s="3">
        <v>30418</v>
      </c>
      <c r="E258" s="3">
        <v>31724</v>
      </c>
      <c r="F258" s="3">
        <v>31724</v>
      </c>
      <c r="G258" s="3">
        <v>30400</v>
      </c>
      <c r="H258" s="3">
        <v>33002</v>
      </c>
      <c r="I258" s="3">
        <v>39361</v>
      </c>
      <c r="J258" s="3">
        <v>39361</v>
      </c>
      <c r="K258" s="3">
        <v>37786</v>
      </c>
      <c r="M258" s="3">
        <v>39330</v>
      </c>
      <c r="N258" s="3">
        <v>39000</v>
      </c>
      <c r="O258" s="2">
        <v>40162</v>
      </c>
      <c r="P258" s="2">
        <v>40162</v>
      </c>
      <c r="Q258" s="3">
        <v>37948</v>
      </c>
      <c r="R258" s="3">
        <v>33978</v>
      </c>
      <c r="S258" s="3">
        <v>32443</v>
      </c>
      <c r="T258" s="3">
        <v>33245</v>
      </c>
      <c r="U258" s="3">
        <v>31118</v>
      </c>
      <c r="W258" s="3">
        <v>19816</v>
      </c>
      <c r="X258" s="3">
        <v>16844</v>
      </c>
    </row>
    <row r="259" spans="1:15" ht="11.25">
      <c r="A259" s="3" t="s">
        <v>117</v>
      </c>
      <c r="B259" s="1"/>
      <c r="O259" s="2"/>
    </row>
    <row r="260" spans="1:24" ht="11.25">
      <c r="A260" s="2" t="s">
        <v>118</v>
      </c>
      <c r="B260" s="6"/>
      <c r="D260" s="3">
        <v>1243251</v>
      </c>
      <c r="E260" s="3">
        <v>1088918</v>
      </c>
      <c r="F260" s="3">
        <v>1541877</v>
      </c>
      <c r="G260" s="3">
        <v>2197464</v>
      </c>
      <c r="H260" s="3">
        <v>1730833</v>
      </c>
      <c r="I260" s="3">
        <v>1571196</v>
      </c>
      <c r="J260" s="3">
        <v>1493186</v>
      </c>
      <c r="K260" s="3">
        <v>1169979</v>
      </c>
      <c r="L260" s="3">
        <v>1435279</v>
      </c>
      <c r="M260" s="3">
        <v>720729</v>
      </c>
      <c r="N260" s="2">
        <v>964180</v>
      </c>
      <c r="O260" s="2">
        <v>700665</v>
      </c>
      <c r="P260" s="3">
        <v>597622</v>
      </c>
      <c r="Q260" s="3">
        <v>753887</v>
      </c>
      <c r="R260" s="3">
        <v>370964</v>
      </c>
      <c r="S260" s="3">
        <v>186106</v>
      </c>
      <c r="T260" s="3">
        <v>205475</v>
      </c>
      <c r="U260" s="3">
        <v>222288</v>
      </c>
      <c r="V260" s="3">
        <v>144847</v>
      </c>
      <c r="W260" s="3">
        <v>115029</v>
      </c>
      <c r="X260" s="3">
        <v>143188</v>
      </c>
    </row>
    <row r="261" spans="1:17" ht="11.25">
      <c r="A261" s="3" t="s">
        <v>36</v>
      </c>
      <c r="B261" s="2">
        <v>1391414</v>
      </c>
      <c r="C261" s="3">
        <v>1460574</v>
      </c>
      <c r="D261" s="3">
        <v>1230942</v>
      </c>
      <c r="E261" s="3">
        <v>1078137</v>
      </c>
      <c r="F261" s="3">
        <v>1478788</v>
      </c>
      <c r="G261" s="3">
        <v>1527802</v>
      </c>
      <c r="H261" s="3">
        <v>1686567</v>
      </c>
      <c r="I261" s="3">
        <v>1504894</v>
      </c>
      <c r="J261" s="3">
        <v>1440893</v>
      </c>
      <c r="K261" s="3">
        <v>1124231</v>
      </c>
      <c r="L261" s="3">
        <v>1389753</v>
      </c>
      <c r="M261" s="3">
        <v>673043</v>
      </c>
      <c r="N261" s="2">
        <v>880489</v>
      </c>
      <c r="O261" s="2">
        <v>678147</v>
      </c>
      <c r="P261" s="3">
        <v>576234</v>
      </c>
      <c r="Q261" s="3">
        <v>722104</v>
      </c>
    </row>
    <row r="262" spans="1:24" ht="11.25">
      <c r="A262" s="3" t="s">
        <v>16</v>
      </c>
      <c r="B262" s="2">
        <v>8497</v>
      </c>
      <c r="C262" s="3">
        <v>5630</v>
      </c>
      <c r="D262" s="3">
        <v>4812</v>
      </c>
      <c r="E262" s="3">
        <v>4645</v>
      </c>
      <c r="F262" s="3">
        <v>4645</v>
      </c>
      <c r="G262" s="3">
        <v>7600</v>
      </c>
      <c r="H262" s="3">
        <v>5456</v>
      </c>
      <c r="I262" s="3">
        <v>6769</v>
      </c>
      <c r="J262" s="3">
        <v>6769</v>
      </c>
      <c r="K262" s="3">
        <v>6665</v>
      </c>
      <c r="M262" s="3">
        <v>7687</v>
      </c>
      <c r="N262" s="3">
        <v>7600</v>
      </c>
      <c r="O262" s="2">
        <v>6944</v>
      </c>
      <c r="P262" s="2">
        <v>6944</v>
      </c>
      <c r="Q262" s="3">
        <v>5834</v>
      </c>
      <c r="R262" s="3">
        <v>6102</v>
      </c>
      <c r="S262" s="3">
        <v>5379</v>
      </c>
      <c r="T262" s="3">
        <v>5147</v>
      </c>
      <c r="U262" s="3">
        <v>4995</v>
      </c>
      <c r="W262" s="3">
        <v>1150</v>
      </c>
      <c r="X262" s="3">
        <v>1150</v>
      </c>
    </row>
    <row r="263" spans="1:15" ht="11.25">
      <c r="A263" s="3" t="s">
        <v>119</v>
      </c>
      <c r="B263" s="2">
        <f>B261/B262</f>
        <v>163.75356008002825</v>
      </c>
      <c r="C263" s="3">
        <v>21600</v>
      </c>
      <c r="O263" s="2"/>
    </row>
    <row r="264" spans="1:15" ht="11.25">
      <c r="A264" s="14" t="s">
        <v>120</v>
      </c>
      <c r="B264" s="2"/>
      <c r="C264" s="3">
        <v>3072567</v>
      </c>
      <c r="D264" s="3">
        <v>2660109</v>
      </c>
      <c r="E264" s="3">
        <v>4351359</v>
      </c>
      <c r="F264" s="3">
        <v>4767598</v>
      </c>
      <c r="G264" s="3">
        <v>4769053</v>
      </c>
      <c r="H264" s="3">
        <v>4879781</v>
      </c>
      <c r="I264" s="3">
        <v>4193725</v>
      </c>
      <c r="K264" s="3">
        <v>4505631</v>
      </c>
      <c r="L264" s="3">
        <v>5118896</v>
      </c>
      <c r="N264" s="2"/>
      <c r="O264" s="2"/>
    </row>
    <row r="265" spans="1:24" ht="11.25">
      <c r="A265" s="3" t="s">
        <v>37</v>
      </c>
      <c r="B265" s="2">
        <v>3625615</v>
      </c>
      <c r="C265" s="3">
        <v>2607913</v>
      </c>
      <c r="D265" s="3">
        <v>2368531</v>
      </c>
      <c r="E265" s="3">
        <v>4043000</v>
      </c>
      <c r="F265" s="3">
        <v>4346153</v>
      </c>
      <c r="G265" s="3">
        <v>4037016</v>
      </c>
      <c r="H265" s="3">
        <v>3838650</v>
      </c>
      <c r="I265" s="3">
        <v>3416776</v>
      </c>
      <c r="J265" s="3">
        <v>3750593</v>
      </c>
      <c r="K265" s="3">
        <v>3751697</v>
      </c>
      <c r="L265" s="3">
        <v>4287510</v>
      </c>
      <c r="M265" s="3">
        <v>4084701</v>
      </c>
      <c r="N265" s="2">
        <v>5716254</v>
      </c>
      <c r="O265" s="2">
        <v>5446813</v>
      </c>
      <c r="P265" s="3">
        <v>5661558</v>
      </c>
      <c r="Q265" s="3">
        <v>5447976</v>
      </c>
      <c r="R265" s="3">
        <v>3892151</v>
      </c>
      <c r="S265" s="3">
        <v>4693842</v>
      </c>
      <c r="T265" s="3">
        <v>4337111</v>
      </c>
      <c r="U265" s="3">
        <v>4621150</v>
      </c>
      <c r="V265" s="3">
        <v>5001141</v>
      </c>
      <c r="W265" s="3">
        <v>5370000</v>
      </c>
      <c r="X265" s="3">
        <v>4664000</v>
      </c>
    </row>
    <row r="266" spans="1:15" ht="11.25">
      <c r="A266" s="3" t="s">
        <v>38</v>
      </c>
      <c r="B266" s="2">
        <f>B265*40</f>
        <v>145024600</v>
      </c>
      <c r="C266" s="2">
        <f>C265*40</f>
        <v>104316520</v>
      </c>
      <c r="O266" s="2"/>
    </row>
    <row r="267" spans="1:15" ht="11.25">
      <c r="A267" s="27" t="s">
        <v>121</v>
      </c>
      <c r="B267" s="2">
        <f>B266/2204.6</f>
        <v>65782.72702531071</v>
      </c>
      <c r="C267" s="2">
        <f>C266/2204.6</f>
        <v>47317.66306813028</v>
      </c>
      <c r="D267" s="2">
        <f>D266/2204.6</f>
        <v>0</v>
      </c>
      <c r="O267" s="2"/>
    </row>
    <row r="268" spans="1:15" ht="11.25">
      <c r="A268" s="3" t="s">
        <v>122</v>
      </c>
      <c r="B268" s="2"/>
      <c r="O268" s="2"/>
    </row>
    <row r="269" spans="1:15" ht="11.25">
      <c r="A269" s="3" t="s">
        <v>70</v>
      </c>
      <c r="B269" s="2">
        <f>B270/2.47</f>
        <v>1923.7246963562752</v>
      </c>
      <c r="C269" s="2">
        <f>C270/2.47</f>
        <v>2231.65991902834</v>
      </c>
      <c r="O269" s="2"/>
    </row>
    <row r="270" spans="1:24" ht="11.25">
      <c r="A270" s="3" t="s">
        <v>89</v>
      </c>
      <c r="B270" s="2">
        <v>4751.6</v>
      </c>
      <c r="C270" s="3">
        <v>5512.2</v>
      </c>
      <c r="D270" s="3">
        <v>6087.1</v>
      </c>
      <c r="E270" s="3">
        <v>6161</v>
      </c>
      <c r="F270" s="3">
        <v>6135.8</v>
      </c>
      <c r="G270" s="3">
        <v>6293.5</v>
      </c>
      <c r="H270" s="3">
        <v>6386.5</v>
      </c>
      <c r="I270" s="3">
        <v>6020.6</v>
      </c>
      <c r="J270" s="3">
        <v>6280.33</v>
      </c>
      <c r="K270" s="3">
        <v>6524</v>
      </c>
      <c r="L270" s="3">
        <v>6528</v>
      </c>
      <c r="M270" s="3">
        <v>6633</v>
      </c>
      <c r="N270" s="2">
        <v>6971</v>
      </c>
      <c r="O270" s="2">
        <v>6700</v>
      </c>
      <c r="P270" s="3">
        <v>7162</v>
      </c>
      <c r="Q270" s="3">
        <v>10117</v>
      </c>
      <c r="R270" s="3">
        <v>6106.8</v>
      </c>
      <c r="S270" s="3">
        <v>6106.8</v>
      </c>
      <c r="T270" s="3">
        <v>6107</v>
      </c>
      <c r="U270" s="3">
        <v>7500</v>
      </c>
      <c r="V270" s="3">
        <v>7518</v>
      </c>
      <c r="W270" s="3">
        <v>7809</v>
      </c>
      <c r="X270" s="3">
        <v>7800</v>
      </c>
    </row>
    <row r="271" spans="1:15" ht="11.25">
      <c r="A271" s="3" t="s">
        <v>123</v>
      </c>
      <c r="B271" s="2">
        <v>778</v>
      </c>
      <c r="C271" s="3">
        <v>20120</v>
      </c>
      <c r="D271" s="3">
        <v>1113</v>
      </c>
      <c r="O271" s="2"/>
    </row>
    <row r="272" spans="2:15" ht="11.25">
      <c r="B272" s="2"/>
      <c r="O272" s="2"/>
    </row>
    <row r="273" spans="1:15" ht="11.25">
      <c r="A273" s="14" t="s">
        <v>124</v>
      </c>
      <c r="B273" s="2"/>
      <c r="O273" s="2"/>
    </row>
    <row r="274" spans="1:24" ht="11.25">
      <c r="A274" s="3" t="s">
        <v>125</v>
      </c>
      <c r="B274" s="2"/>
      <c r="D274" s="3">
        <v>5700</v>
      </c>
      <c r="E274" s="3">
        <v>20840</v>
      </c>
      <c r="F274" s="3">
        <v>73988</v>
      </c>
      <c r="G274" s="3">
        <v>7226</v>
      </c>
      <c r="H274" s="3">
        <v>149450</v>
      </c>
      <c r="I274" s="3">
        <v>3725</v>
      </c>
      <c r="J274" s="3">
        <v>6775</v>
      </c>
      <c r="K274" s="3">
        <v>13600</v>
      </c>
      <c r="L274" s="3">
        <v>1400</v>
      </c>
      <c r="M274" s="3">
        <v>15200</v>
      </c>
      <c r="N274" s="2">
        <v>28495</v>
      </c>
      <c r="O274" s="2">
        <v>19970</v>
      </c>
      <c r="P274" s="3">
        <v>5700</v>
      </c>
      <c r="Q274" s="3">
        <v>23000</v>
      </c>
      <c r="R274" s="3">
        <v>23000</v>
      </c>
      <c r="S274" s="3">
        <v>4800</v>
      </c>
      <c r="T274" s="3">
        <v>6779</v>
      </c>
      <c r="U274" s="3">
        <v>4550</v>
      </c>
      <c r="V274" s="3">
        <v>39480</v>
      </c>
      <c r="W274" s="3">
        <v>25180</v>
      </c>
      <c r="X274" s="3">
        <v>42297</v>
      </c>
    </row>
    <row r="275" spans="1:24" ht="11.25">
      <c r="A275" s="3" t="s">
        <v>16</v>
      </c>
      <c r="B275" s="2"/>
      <c r="D275" s="3">
        <v>19</v>
      </c>
      <c r="E275" s="3">
        <v>58</v>
      </c>
      <c r="F275" s="3">
        <v>43</v>
      </c>
      <c r="G275" s="3">
        <v>20</v>
      </c>
      <c r="H275" s="3">
        <v>51</v>
      </c>
      <c r="I275" s="3">
        <v>32</v>
      </c>
      <c r="J275" s="3">
        <v>39.5</v>
      </c>
      <c r="K275" s="3">
        <v>19</v>
      </c>
      <c r="L275" s="3">
        <v>7</v>
      </c>
      <c r="M275" s="3">
        <v>32</v>
      </c>
      <c r="N275" s="2">
        <v>60</v>
      </c>
      <c r="O275" s="2">
        <v>21</v>
      </c>
      <c r="P275" s="3">
        <v>17</v>
      </c>
      <c r="Q275" s="3">
        <v>40</v>
      </c>
      <c r="R275" s="3">
        <v>40</v>
      </c>
      <c r="S275" s="3">
        <v>24</v>
      </c>
      <c r="T275" s="3">
        <v>21</v>
      </c>
      <c r="U275" s="3">
        <v>14</v>
      </c>
      <c r="V275" s="3">
        <v>149.75</v>
      </c>
      <c r="W275" s="3">
        <v>109</v>
      </c>
      <c r="X275" s="3">
        <v>73</v>
      </c>
    </row>
    <row r="276" spans="1:17" ht="11.25">
      <c r="A276" s="3" t="s">
        <v>126</v>
      </c>
      <c r="B276" s="2"/>
      <c r="D276" s="3">
        <v>300</v>
      </c>
      <c r="E276" s="3">
        <f aca="true" t="shared" si="89" ref="E276:J276">E274/E275</f>
        <v>359.3103448275862</v>
      </c>
      <c r="F276" s="3">
        <f t="shared" si="89"/>
        <v>1720.6511627906978</v>
      </c>
      <c r="G276" s="3">
        <f t="shared" si="89"/>
        <v>361.3</v>
      </c>
      <c r="H276" s="3">
        <f t="shared" si="89"/>
        <v>2930.392156862745</v>
      </c>
      <c r="I276" s="3">
        <f t="shared" si="89"/>
        <v>116.40625</v>
      </c>
      <c r="J276" s="3">
        <f t="shared" si="89"/>
        <v>171.51898734177215</v>
      </c>
      <c r="K276" s="3">
        <f aca="true" t="shared" si="90" ref="K276:P276">K274/K275</f>
        <v>715.7894736842105</v>
      </c>
      <c r="L276" s="3">
        <f t="shared" si="90"/>
        <v>200</v>
      </c>
      <c r="M276" s="3">
        <f t="shared" si="90"/>
        <v>475</v>
      </c>
      <c r="N276" s="3">
        <f t="shared" si="90"/>
        <v>474.9166666666667</v>
      </c>
      <c r="O276" s="2">
        <f t="shared" si="90"/>
        <v>950.952380952381</v>
      </c>
      <c r="P276" s="3">
        <f t="shared" si="90"/>
        <v>335.29411764705884</v>
      </c>
      <c r="Q276" s="3">
        <v>575</v>
      </c>
    </row>
    <row r="277" spans="2:15" ht="11.25">
      <c r="B277" s="2"/>
      <c r="O277" s="2"/>
    </row>
    <row r="278" spans="1:15" ht="11.25">
      <c r="A278" s="14" t="s">
        <v>39</v>
      </c>
      <c r="B278" s="2"/>
      <c r="O278" s="2"/>
    </row>
    <row r="279" spans="1:24" ht="11.25">
      <c r="A279" s="3" t="s">
        <v>76</v>
      </c>
      <c r="B279" s="2">
        <v>2596000</v>
      </c>
      <c r="C279" s="3">
        <v>113000</v>
      </c>
      <c r="D279" s="3">
        <v>2431000</v>
      </c>
      <c r="E279" s="3">
        <v>2651000</v>
      </c>
      <c r="F279" s="3">
        <v>1240500</v>
      </c>
      <c r="G279" s="3">
        <v>4673000</v>
      </c>
      <c r="H279" s="3">
        <v>2454000</v>
      </c>
      <c r="I279" s="3">
        <v>1340000</v>
      </c>
      <c r="J279" s="3">
        <v>1243000</v>
      </c>
      <c r="K279" s="3">
        <v>129000</v>
      </c>
      <c r="M279" s="3">
        <v>542000</v>
      </c>
      <c r="N279" s="2"/>
      <c r="O279" s="2">
        <v>288000</v>
      </c>
      <c r="P279" s="3">
        <v>66150</v>
      </c>
      <c r="Q279" s="3">
        <v>300000</v>
      </c>
      <c r="R279" s="3">
        <v>100000</v>
      </c>
      <c r="S279" s="3">
        <v>115000</v>
      </c>
      <c r="T279" s="3">
        <v>70000</v>
      </c>
      <c r="U279" s="3">
        <v>56000</v>
      </c>
      <c r="V279" s="3">
        <v>20000</v>
      </c>
      <c r="W279" s="3">
        <v>20000</v>
      </c>
      <c r="X279" s="3">
        <v>20000</v>
      </c>
    </row>
    <row r="280" spans="1:24" ht="11.25">
      <c r="A280" s="3" t="s">
        <v>89</v>
      </c>
      <c r="B280" s="2">
        <v>748</v>
      </c>
      <c r="C280" s="3">
        <v>340</v>
      </c>
      <c r="D280" s="3">
        <v>613</v>
      </c>
      <c r="E280" s="3">
        <v>653</v>
      </c>
      <c r="F280" s="3">
        <v>231</v>
      </c>
      <c r="G280" s="3">
        <v>597</v>
      </c>
      <c r="H280" s="3">
        <v>249</v>
      </c>
      <c r="I280" s="3">
        <v>147</v>
      </c>
      <c r="J280" s="3">
        <v>65</v>
      </c>
      <c r="K280" s="3">
        <v>33</v>
      </c>
      <c r="N280" s="2"/>
      <c r="O280" s="2">
        <v>29</v>
      </c>
      <c r="P280" s="3">
        <v>18</v>
      </c>
      <c r="Q280" s="3">
        <v>30</v>
      </c>
      <c r="R280" s="3">
        <v>10</v>
      </c>
      <c r="S280" s="3">
        <v>11.5</v>
      </c>
      <c r="T280" s="3">
        <v>7</v>
      </c>
      <c r="U280" s="3">
        <v>7</v>
      </c>
      <c r="V280" s="3">
        <v>4</v>
      </c>
      <c r="W280" s="3">
        <v>4</v>
      </c>
      <c r="X280" s="3">
        <v>4</v>
      </c>
    </row>
    <row r="281" spans="1:18" ht="11.25">
      <c r="A281" s="3" t="s">
        <v>127</v>
      </c>
      <c r="B281" s="2">
        <f>B279/B280</f>
        <v>3470.5882352941176</v>
      </c>
      <c r="C281" s="2">
        <f>C279/C280</f>
        <v>332.3529411764706</v>
      </c>
      <c r="D281" s="3">
        <v>3966</v>
      </c>
      <c r="E281" s="3">
        <f aca="true" t="shared" si="91" ref="E281:J281">E279/E280</f>
        <v>4059.7243491577337</v>
      </c>
      <c r="F281" s="3">
        <f t="shared" si="91"/>
        <v>5370.12987012987</v>
      </c>
      <c r="G281" s="3">
        <f t="shared" si="91"/>
        <v>7827.470686767169</v>
      </c>
      <c r="H281" s="3">
        <f t="shared" si="91"/>
        <v>9855.421686746988</v>
      </c>
      <c r="I281" s="3">
        <f t="shared" si="91"/>
        <v>9115.6462585034</v>
      </c>
      <c r="J281" s="3">
        <f t="shared" si="91"/>
        <v>19123.076923076922</v>
      </c>
      <c r="K281" s="3">
        <f>K279/K280</f>
        <v>3909.090909090909</v>
      </c>
      <c r="O281" s="2">
        <f>O279/O280</f>
        <v>9931.034482758621</v>
      </c>
      <c r="P281" s="3">
        <f>P279/P280</f>
        <v>3675</v>
      </c>
      <c r="Q281" s="3">
        <v>10000</v>
      </c>
      <c r="R281" s="3">
        <f>R279/R280</f>
        <v>10000</v>
      </c>
    </row>
    <row r="282" spans="1:15" ht="11.25">
      <c r="A282" s="14" t="s">
        <v>128</v>
      </c>
      <c r="B282" s="2"/>
      <c r="O282" s="2"/>
    </row>
    <row r="283" spans="1:15" ht="11.25">
      <c r="A283" s="3" t="s">
        <v>76</v>
      </c>
      <c r="B283" s="2">
        <v>330700</v>
      </c>
      <c r="C283" s="3">
        <v>448400</v>
      </c>
      <c r="D283" s="3">
        <v>435780</v>
      </c>
      <c r="E283" s="3">
        <v>624000</v>
      </c>
      <c r="F283" s="3">
        <v>120000</v>
      </c>
      <c r="G283" s="3">
        <v>1164809</v>
      </c>
      <c r="J283" s="3">
        <v>100500</v>
      </c>
      <c r="K283" s="3">
        <v>118750</v>
      </c>
      <c r="L283" s="3">
        <v>64000</v>
      </c>
      <c r="O283" s="2"/>
    </row>
    <row r="284" spans="1:15" ht="11.25">
      <c r="A284" s="3" t="s">
        <v>89</v>
      </c>
      <c r="B284" s="2">
        <v>37.5</v>
      </c>
      <c r="C284" s="3">
        <v>56</v>
      </c>
      <c r="D284" s="3">
        <v>41</v>
      </c>
      <c r="O284" s="2"/>
    </row>
    <row r="285" spans="1:15" ht="11.25">
      <c r="A285" s="3" t="s">
        <v>95</v>
      </c>
      <c r="B285" s="2">
        <f>B283/B284</f>
        <v>8818.666666666666</v>
      </c>
      <c r="C285" s="2">
        <f>C283/C284</f>
        <v>8007.142857142857</v>
      </c>
      <c r="D285" s="3">
        <v>10629</v>
      </c>
      <c r="O285" s="2"/>
    </row>
    <row r="286" spans="1:15" ht="11.25">
      <c r="A286" s="14" t="s">
        <v>129</v>
      </c>
      <c r="B286" s="2"/>
      <c r="O286" s="2"/>
    </row>
    <row r="287" spans="1:24" ht="11.25">
      <c r="A287" s="3" t="s">
        <v>76</v>
      </c>
      <c r="B287" s="2">
        <v>12317999</v>
      </c>
      <c r="C287" s="3">
        <v>11872722</v>
      </c>
      <c r="D287" s="3">
        <v>23783560</v>
      </c>
      <c r="E287" s="3">
        <v>31200010</v>
      </c>
      <c r="F287" s="3">
        <v>60989421</v>
      </c>
      <c r="G287" s="3">
        <v>58240463</v>
      </c>
      <c r="H287" s="3">
        <v>73368900</v>
      </c>
      <c r="I287" s="3">
        <v>70964944</v>
      </c>
      <c r="J287" s="3">
        <v>59476829</v>
      </c>
      <c r="K287" s="3">
        <v>54349217</v>
      </c>
      <c r="L287" s="3">
        <v>58925365</v>
      </c>
      <c r="M287" s="3">
        <v>53743780</v>
      </c>
      <c r="N287" s="2">
        <v>36316050</v>
      </c>
      <c r="O287" s="2">
        <v>47986270</v>
      </c>
      <c r="P287" s="3">
        <v>61046220</v>
      </c>
      <c r="Q287" s="3">
        <v>25026160</v>
      </c>
      <c r="R287" s="3">
        <v>7500030</v>
      </c>
      <c r="S287" s="3">
        <v>3179520</v>
      </c>
      <c r="T287" s="3">
        <v>2703536</v>
      </c>
      <c r="U287" s="3">
        <v>606720</v>
      </c>
      <c r="V287" s="3">
        <v>685016</v>
      </c>
      <c r="W287" s="3">
        <v>1596000</v>
      </c>
      <c r="X287" s="3">
        <v>1018000</v>
      </c>
    </row>
    <row r="288" spans="1:24" ht="11.25">
      <c r="A288" s="3" t="s">
        <v>89</v>
      </c>
      <c r="B288" s="2">
        <v>443</v>
      </c>
      <c r="C288" s="3">
        <v>441</v>
      </c>
      <c r="D288" s="3">
        <v>739.3</v>
      </c>
      <c r="E288" s="3">
        <v>608</v>
      </c>
      <c r="F288" s="3">
        <v>1044</v>
      </c>
      <c r="G288" s="3">
        <v>1352</v>
      </c>
      <c r="J288" s="3">
        <v>1057</v>
      </c>
      <c r="K288" s="3">
        <v>674</v>
      </c>
      <c r="M288" s="3">
        <v>1379</v>
      </c>
      <c r="N288" s="3">
        <v>750</v>
      </c>
      <c r="O288" s="2">
        <v>613</v>
      </c>
      <c r="P288" s="3">
        <v>600</v>
      </c>
      <c r="T288" s="3">
        <v>37</v>
      </c>
      <c r="U288" s="3">
        <v>17</v>
      </c>
      <c r="V288" s="3">
        <v>10</v>
      </c>
      <c r="W288" s="3">
        <v>37</v>
      </c>
      <c r="X288" s="3">
        <v>57</v>
      </c>
    </row>
    <row r="289" spans="1:15" ht="11.25">
      <c r="A289" s="3" t="s">
        <v>95</v>
      </c>
      <c r="B289" s="2">
        <f>B287/B288</f>
        <v>27805.866817155755</v>
      </c>
      <c r="C289" s="3">
        <v>24301</v>
      </c>
      <c r="D289" s="3">
        <v>32173</v>
      </c>
      <c r="E289" s="3">
        <f>E287/E288</f>
        <v>51315.80592105263</v>
      </c>
      <c r="F289" s="3">
        <f>F287/F288</f>
        <v>58418.98563218391</v>
      </c>
      <c r="G289" s="3">
        <f>G287/G288</f>
        <v>43077.26553254438</v>
      </c>
      <c r="J289" s="3">
        <f>J287/J288</f>
        <v>56269.4692526017</v>
      </c>
      <c r="K289" s="3">
        <f>K287/K288</f>
        <v>80636.82047477744</v>
      </c>
      <c r="M289" s="3">
        <f>M287/M288</f>
        <v>38973.009427121106</v>
      </c>
      <c r="N289" s="3">
        <f>N287/N288</f>
        <v>48421.4</v>
      </c>
      <c r="O289" s="2"/>
    </row>
    <row r="290" spans="1:15" ht="11.25">
      <c r="A290" s="14" t="s">
        <v>40</v>
      </c>
      <c r="B290" s="2"/>
      <c r="O290" s="2"/>
    </row>
    <row r="291" spans="1:24" ht="11.25">
      <c r="A291" s="3" t="s">
        <v>130</v>
      </c>
      <c r="B291" s="2">
        <v>253920</v>
      </c>
      <c r="C291" s="3">
        <v>263300</v>
      </c>
      <c r="D291" s="3">
        <v>306950</v>
      </c>
      <c r="E291" s="3">
        <v>181400</v>
      </c>
      <c r="F291" s="3">
        <v>169380</v>
      </c>
      <c r="G291" s="3">
        <v>249200</v>
      </c>
      <c r="H291" s="3">
        <v>225314</v>
      </c>
      <c r="I291" s="3">
        <v>215155</v>
      </c>
      <c r="J291" s="3">
        <v>218750</v>
      </c>
      <c r="K291" s="3">
        <v>139650</v>
      </c>
      <c r="L291" s="3">
        <v>299000</v>
      </c>
      <c r="M291" s="3">
        <v>279700</v>
      </c>
      <c r="N291" s="2">
        <v>308600</v>
      </c>
      <c r="O291" s="2">
        <v>299950</v>
      </c>
      <c r="P291" s="3">
        <v>240459</v>
      </c>
      <c r="Q291" s="3">
        <v>348950</v>
      </c>
      <c r="R291" s="3">
        <v>315400</v>
      </c>
      <c r="S291" s="3">
        <v>276600</v>
      </c>
      <c r="T291" s="3">
        <v>220700</v>
      </c>
      <c r="U291" s="3">
        <v>150100</v>
      </c>
      <c r="V291" s="3">
        <v>213700</v>
      </c>
      <c r="W291" s="3">
        <v>223100</v>
      </c>
      <c r="X291" s="3">
        <v>582900</v>
      </c>
    </row>
    <row r="292" spans="1:24" ht="11.25">
      <c r="A292" s="3" t="s">
        <v>89</v>
      </c>
      <c r="B292" s="2">
        <v>203.6</v>
      </c>
      <c r="C292" s="3">
        <v>207</v>
      </c>
      <c r="D292" s="3">
        <v>237</v>
      </c>
      <c r="E292" s="3">
        <v>154</v>
      </c>
      <c r="F292" s="3">
        <v>142</v>
      </c>
      <c r="G292" s="3">
        <v>218</v>
      </c>
      <c r="H292" s="3">
        <v>135.3</v>
      </c>
      <c r="I292" s="3">
        <v>175.7</v>
      </c>
      <c r="J292" s="3">
        <v>241.5</v>
      </c>
      <c r="K292" s="3">
        <v>109</v>
      </c>
      <c r="L292" s="3">
        <v>246</v>
      </c>
      <c r="M292" s="3">
        <v>280</v>
      </c>
      <c r="N292" s="2">
        <v>265</v>
      </c>
      <c r="O292" s="2">
        <v>254</v>
      </c>
      <c r="P292" s="3">
        <v>217</v>
      </c>
      <c r="Q292" s="3">
        <v>320.5</v>
      </c>
      <c r="R292" s="3">
        <v>329</v>
      </c>
      <c r="S292" s="3">
        <v>310</v>
      </c>
      <c r="T292" s="3">
        <v>186</v>
      </c>
      <c r="U292" s="3">
        <v>187</v>
      </c>
      <c r="V292" s="3">
        <v>253.25</v>
      </c>
      <c r="W292" s="3">
        <v>300</v>
      </c>
      <c r="X292" s="3">
        <v>681</v>
      </c>
    </row>
    <row r="293" spans="1:24" ht="11.25">
      <c r="A293" s="3" t="s">
        <v>95</v>
      </c>
      <c r="B293" s="2">
        <f>B291/B292</f>
        <v>1247.1512770137524</v>
      </c>
      <c r="C293" s="2">
        <f>C291/C292</f>
        <v>1271.9806763285023</v>
      </c>
      <c r="D293" s="3">
        <v>1295</v>
      </c>
      <c r="E293" s="3">
        <f aca="true" t="shared" si="92" ref="E293:J293">E291/E292</f>
        <v>1177.922077922078</v>
      </c>
      <c r="F293" s="3">
        <f t="shared" si="92"/>
        <v>1192.8169014084508</v>
      </c>
      <c r="G293" s="3">
        <f t="shared" si="92"/>
        <v>1143.119266055046</v>
      </c>
      <c r="H293" s="3">
        <f t="shared" si="92"/>
        <v>1665.2919438285292</v>
      </c>
      <c r="I293" s="3">
        <f t="shared" si="92"/>
        <v>1224.55890722823</v>
      </c>
      <c r="J293" s="3">
        <f t="shared" si="92"/>
        <v>905.7971014492754</v>
      </c>
      <c r="K293" s="3">
        <f aca="true" t="shared" si="93" ref="K293:P293">K291/K292</f>
        <v>1281.1926605504586</v>
      </c>
      <c r="L293" s="3">
        <f t="shared" si="93"/>
        <v>1215.4471544715448</v>
      </c>
      <c r="M293" s="3">
        <f t="shared" si="93"/>
        <v>998.9285714285714</v>
      </c>
      <c r="N293" s="3">
        <f t="shared" si="93"/>
        <v>1164.5283018867924</v>
      </c>
      <c r="O293" s="2">
        <f t="shared" si="93"/>
        <v>1180.9055118110236</v>
      </c>
      <c r="P293" s="3">
        <f t="shared" si="93"/>
        <v>1108.10599078341</v>
      </c>
      <c r="Q293" s="3">
        <v>1088.767550702028</v>
      </c>
      <c r="R293" s="3">
        <f aca="true" t="shared" si="94" ref="R293:X293">R291/R292</f>
        <v>958.6626139817629</v>
      </c>
      <c r="S293" s="3">
        <f t="shared" si="94"/>
        <v>892.258064516129</v>
      </c>
      <c r="T293" s="3">
        <f t="shared" si="94"/>
        <v>1186.5591397849462</v>
      </c>
      <c r="U293" s="3">
        <f t="shared" si="94"/>
        <v>802.6737967914438</v>
      </c>
      <c r="V293" s="3">
        <f t="shared" si="94"/>
        <v>843.8302073050346</v>
      </c>
      <c r="W293" s="3">
        <f t="shared" si="94"/>
        <v>743.6666666666666</v>
      </c>
      <c r="X293" s="3">
        <f t="shared" si="94"/>
        <v>855.9471365638766</v>
      </c>
    </row>
    <row r="294" spans="1:15" ht="11.25">
      <c r="A294" s="14" t="s">
        <v>41</v>
      </c>
      <c r="B294" s="2"/>
      <c r="O294" s="2"/>
    </row>
    <row r="295" spans="1:24" ht="11.25">
      <c r="A295" s="3" t="s">
        <v>76</v>
      </c>
      <c r="B295" s="2">
        <v>4853600</v>
      </c>
      <c r="C295" s="3">
        <v>4472000</v>
      </c>
      <c r="D295" s="3">
        <v>4208727</v>
      </c>
      <c r="E295" s="3">
        <v>3655287</v>
      </c>
      <c r="F295" s="3">
        <v>4759880</v>
      </c>
      <c r="G295" s="3">
        <v>4963188</v>
      </c>
      <c r="H295" s="3">
        <v>3162150</v>
      </c>
      <c r="I295" s="3">
        <v>5017044</v>
      </c>
      <c r="J295" s="3">
        <v>2101950</v>
      </c>
      <c r="K295" s="3">
        <v>2594500</v>
      </c>
      <c r="L295" s="3">
        <v>5085500</v>
      </c>
      <c r="M295" s="3">
        <v>3245500</v>
      </c>
      <c r="N295" s="2">
        <v>2618050</v>
      </c>
      <c r="O295" s="2">
        <v>2859875</v>
      </c>
      <c r="P295" s="3">
        <v>3070375</v>
      </c>
      <c r="Q295" s="3">
        <v>8329675</v>
      </c>
      <c r="R295" s="3">
        <v>3138500</v>
      </c>
      <c r="S295" s="3">
        <v>4152154</v>
      </c>
      <c r="T295" s="3">
        <v>6609800</v>
      </c>
      <c r="U295" s="3">
        <v>7903151</v>
      </c>
      <c r="V295" s="3">
        <v>8438151</v>
      </c>
      <c r="W295" s="3">
        <v>9791626</v>
      </c>
      <c r="X295" s="3">
        <v>9277451</v>
      </c>
    </row>
    <row r="296" spans="1:24" ht="11.25">
      <c r="A296" s="3" t="s">
        <v>89</v>
      </c>
      <c r="B296" s="2">
        <v>435</v>
      </c>
      <c r="C296" s="3">
        <v>375</v>
      </c>
      <c r="D296" s="3">
        <v>490</v>
      </c>
      <c r="E296" s="3">
        <v>271</v>
      </c>
      <c r="F296" s="3">
        <v>410</v>
      </c>
      <c r="G296" s="3">
        <v>341</v>
      </c>
      <c r="H296" s="3">
        <v>188</v>
      </c>
      <c r="I296" s="3">
        <v>302</v>
      </c>
      <c r="J296" s="3">
        <v>177</v>
      </c>
      <c r="K296" s="3">
        <v>145</v>
      </c>
      <c r="L296" s="3">
        <v>284</v>
      </c>
      <c r="M296" s="3">
        <v>234</v>
      </c>
      <c r="N296" s="2">
        <v>214</v>
      </c>
      <c r="O296" s="2">
        <v>171</v>
      </c>
      <c r="P296" s="3">
        <v>258</v>
      </c>
      <c r="Q296" s="3">
        <v>612</v>
      </c>
      <c r="R296" s="3">
        <v>185</v>
      </c>
      <c r="S296" s="3">
        <v>519</v>
      </c>
      <c r="T296" s="3">
        <v>673</v>
      </c>
      <c r="U296" s="3">
        <v>724</v>
      </c>
      <c r="V296" s="3">
        <v>913.5</v>
      </c>
      <c r="W296" s="3">
        <v>1040</v>
      </c>
      <c r="X296" s="3">
        <v>859</v>
      </c>
    </row>
    <row r="297" spans="1:24" ht="11.25">
      <c r="A297" s="3" t="s">
        <v>95</v>
      </c>
      <c r="B297" s="2">
        <f>B295/B296</f>
        <v>11157.701149425287</v>
      </c>
      <c r="C297" s="2">
        <f>C295/C296</f>
        <v>11925.333333333334</v>
      </c>
      <c r="D297" s="3">
        <v>8589</v>
      </c>
      <c r="E297" s="3">
        <f aca="true" t="shared" si="95" ref="E297:J297">E295/E296</f>
        <v>13488.143911439114</v>
      </c>
      <c r="F297" s="3">
        <f t="shared" si="95"/>
        <v>11609.463414634147</v>
      </c>
      <c r="G297" s="3">
        <f t="shared" si="95"/>
        <v>14554.803519061583</v>
      </c>
      <c r="H297" s="3">
        <f t="shared" si="95"/>
        <v>16819.94680851064</v>
      </c>
      <c r="I297" s="3">
        <f t="shared" si="95"/>
        <v>16612.72847682119</v>
      </c>
      <c r="J297" s="3">
        <f t="shared" si="95"/>
        <v>11875.42372881356</v>
      </c>
      <c r="K297" s="3">
        <f aca="true" t="shared" si="96" ref="K297:P297">K295/K296</f>
        <v>17893.103448275862</v>
      </c>
      <c r="L297" s="3">
        <f t="shared" si="96"/>
        <v>17906.690140845072</v>
      </c>
      <c r="M297" s="3">
        <f t="shared" si="96"/>
        <v>13869.65811965812</v>
      </c>
      <c r="N297" s="3">
        <f t="shared" si="96"/>
        <v>12233.878504672897</v>
      </c>
      <c r="O297" s="2">
        <f t="shared" si="96"/>
        <v>16724.415204678364</v>
      </c>
      <c r="P297" s="3">
        <f t="shared" si="96"/>
        <v>11900.678294573643</v>
      </c>
      <c r="Q297" s="3">
        <v>13610.580065359478</v>
      </c>
      <c r="R297" s="3">
        <f>R295/R296</f>
        <v>16964.864864864863</v>
      </c>
      <c r="S297" s="3">
        <v>8000.296724470135</v>
      </c>
      <c r="T297" s="3">
        <f>T295/T296</f>
        <v>9821.396731054978</v>
      </c>
      <c r="U297" s="3">
        <v>10915.954419889502</v>
      </c>
      <c r="V297" s="3">
        <v>9237.165845648604</v>
      </c>
      <c r="W297" s="3">
        <v>9415.025</v>
      </c>
      <c r="X297" s="3">
        <f>X295/X296</f>
        <v>10800.292200232829</v>
      </c>
    </row>
    <row r="298" spans="1:15" ht="11.25">
      <c r="A298" s="14" t="s">
        <v>42</v>
      </c>
      <c r="B298" s="2"/>
      <c r="O298" s="2"/>
    </row>
    <row r="299" spans="1:24" ht="11.25">
      <c r="A299" s="3" t="s">
        <v>131</v>
      </c>
      <c r="B299" s="2">
        <v>1626227.2</v>
      </c>
      <c r="C299" s="3">
        <v>1158189</v>
      </c>
      <c r="D299" s="3">
        <v>879770</v>
      </c>
      <c r="E299" s="3">
        <v>611420</v>
      </c>
      <c r="F299" s="3">
        <v>813135</v>
      </c>
      <c r="G299" s="3">
        <v>416650</v>
      </c>
      <c r="H299" s="3">
        <v>770634</v>
      </c>
      <c r="I299" s="3">
        <v>147331</v>
      </c>
      <c r="J299" s="3">
        <v>358891</v>
      </c>
      <c r="K299" s="3">
        <v>470261</v>
      </c>
      <c r="L299" s="3">
        <v>154647</v>
      </c>
      <c r="M299" s="3">
        <v>180620</v>
      </c>
      <c r="N299" s="2">
        <v>168319</v>
      </c>
      <c r="O299" s="2">
        <v>144466</v>
      </c>
      <c r="P299" s="3">
        <v>199200</v>
      </c>
      <c r="Q299" s="3">
        <v>282086</v>
      </c>
      <c r="R299" s="3">
        <v>282025</v>
      </c>
      <c r="S299" s="3">
        <v>297934</v>
      </c>
      <c r="T299" s="3">
        <v>326582</v>
      </c>
      <c r="U299" s="3">
        <v>321460</v>
      </c>
      <c r="V299" s="3">
        <v>299841</v>
      </c>
      <c r="W299" s="3">
        <v>296047</v>
      </c>
      <c r="X299" s="3">
        <v>293650</v>
      </c>
    </row>
    <row r="300" spans="1:24" ht="11.25">
      <c r="A300" s="3" t="s">
        <v>89</v>
      </c>
      <c r="B300" s="2">
        <v>1798</v>
      </c>
      <c r="C300" s="3">
        <v>2007</v>
      </c>
      <c r="D300" s="3">
        <v>1852</v>
      </c>
      <c r="E300" s="3">
        <v>1551</v>
      </c>
      <c r="F300" s="3">
        <v>1791</v>
      </c>
      <c r="G300" s="3">
        <v>999</v>
      </c>
      <c r="H300" s="3">
        <v>735</v>
      </c>
      <c r="I300" s="3">
        <v>454</v>
      </c>
      <c r="J300" s="3">
        <v>513</v>
      </c>
      <c r="K300" s="3">
        <v>427</v>
      </c>
      <c r="L300" s="3">
        <v>423</v>
      </c>
      <c r="M300" s="3">
        <v>442</v>
      </c>
      <c r="N300" s="2">
        <v>450</v>
      </c>
      <c r="O300" s="2">
        <v>394</v>
      </c>
      <c r="P300" s="3">
        <v>575</v>
      </c>
      <c r="Q300" s="3">
        <v>785</v>
      </c>
      <c r="R300" s="3">
        <v>774</v>
      </c>
      <c r="S300" s="3">
        <v>765</v>
      </c>
      <c r="T300" s="3">
        <v>781</v>
      </c>
      <c r="U300" s="3">
        <v>972.5</v>
      </c>
      <c r="V300" s="3">
        <v>926</v>
      </c>
      <c r="W300" s="3">
        <v>818</v>
      </c>
      <c r="X300" s="3">
        <v>835</v>
      </c>
    </row>
    <row r="301" spans="1:24" ht="11.25">
      <c r="A301" s="3" t="s">
        <v>43</v>
      </c>
      <c r="B301" s="2">
        <f>B299/B300</f>
        <v>904.4645161290322</v>
      </c>
      <c r="C301" s="2">
        <f>C299/C300</f>
        <v>577.0747384155455</v>
      </c>
      <c r="D301" s="3">
        <v>475</v>
      </c>
      <c r="E301" s="3">
        <f aca="true" t="shared" si="97" ref="E301:J301">E299/E300</f>
        <v>394.2101869761444</v>
      </c>
      <c r="F301" s="3">
        <f t="shared" si="97"/>
        <v>454.0117252931323</v>
      </c>
      <c r="G301" s="3">
        <f t="shared" si="97"/>
        <v>417.06706706706706</v>
      </c>
      <c r="H301" s="3">
        <f t="shared" si="97"/>
        <v>1048.4816326530613</v>
      </c>
      <c r="I301" s="3">
        <f t="shared" si="97"/>
        <v>324.51762114537445</v>
      </c>
      <c r="J301" s="3">
        <f t="shared" si="97"/>
        <v>699.5925925925926</v>
      </c>
      <c r="K301" s="3">
        <f aca="true" t="shared" si="98" ref="K301:P301">K299/K300</f>
        <v>1101.3138173302107</v>
      </c>
      <c r="L301" s="3">
        <f t="shared" si="98"/>
        <v>365.59574468085106</v>
      </c>
      <c r="M301" s="3">
        <f t="shared" si="98"/>
        <v>408.6425339366516</v>
      </c>
      <c r="N301" s="3">
        <f t="shared" si="98"/>
        <v>374.0422222222222</v>
      </c>
      <c r="O301" s="2">
        <f t="shared" si="98"/>
        <v>366.66497461928935</v>
      </c>
      <c r="P301" s="3">
        <f t="shared" si="98"/>
        <v>346.4347826086956</v>
      </c>
      <c r="Q301" s="3">
        <v>359.3452229299363</v>
      </c>
      <c r="R301" s="3">
        <f>R299/R300</f>
        <v>364.37338501291987</v>
      </c>
      <c r="S301" s="3">
        <v>389.4562091503268</v>
      </c>
      <c r="T301" s="3">
        <f>T299/T300</f>
        <v>418.15877080665814</v>
      </c>
      <c r="U301" s="3">
        <f>U299/U300</f>
        <v>330.55012853470436</v>
      </c>
      <c r="V301" s="3">
        <f>V299/V300</f>
        <v>323.8023758099352</v>
      </c>
      <c r="W301" s="3">
        <f>W299/W300</f>
        <v>361.9156479217604</v>
      </c>
      <c r="X301" s="3">
        <f>X299/X300</f>
        <v>351.67664670658684</v>
      </c>
    </row>
    <row r="302" spans="1:15" ht="11.25">
      <c r="A302" s="14" t="s">
        <v>44</v>
      </c>
      <c r="B302" s="2"/>
      <c r="O302" s="2"/>
    </row>
    <row r="303" spans="1:24" ht="11.25">
      <c r="A303" s="3" t="s">
        <v>76</v>
      </c>
      <c r="B303" s="33">
        <v>3840000.2</v>
      </c>
      <c r="C303" s="3">
        <v>4500994</v>
      </c>
      <c r="D303" s="3">
        <v>4564760</v>
      </c>
      <c r="E303" s="3">
        <v>3793026</v>
      </c>
      <c r="F303" s="3">
        <v>3355365</v>
      </c>
      <c r="G303" s="3">
        <v>2832500</v>
      </c>
      <c r="H303" s="3">
        <v>4402500</v>
      </c>
      <c r="I303" s="3">
        <v>2551600</v>
      </c>
      <c r="J303" s="3">
        <v>2551117</v>
      </c>
      <c r="K303" s="3">
        <v>4335250</v>
      </c>
      <c r="L303" s="3">
        <v>2843274</v>
      </c>
      <c r="M303" s="3">
        <v>2216400</v>
      </c>
      <c r="N303" s="2">
        <v>2362800</v>
      </c>
      <c r="O303" s="2">
        <v>2145923</v>
      </c>
      <c r="P303" s="3">
        <v>3018050</v>
      </c>
      <c r="Q303" s="3">
        <v>2944024</v>
      </c>
      <c r="R303" s="3">
        <v>7545968</v>
      </c>
      <c r="S303" s="3">
        <v>9091565</v>
      </c>
      <c r="T303" s="3">
        <v>5006100</v>
      </c>
      <c r="U303" s="3">
        <v>3963650</v>
      </c>
      <c r="V303" s="3">
        <v>4065202</v>
      </c>
      <c r="W303" s="3">
        <v>4676627</v>
      </c>
      <c r="X303" s="3">
        <v>5110912</v>
      </c>
    </row>
    <row r="304" spans="1:24" ht="11.25">
      <c r="A304" s="3" t="s">
        <v>89</v>
      </c>
      <c r="B304" s="6">
        <v>178.5</v>
      </c>
      <c r="C304" s="3">
        <v>187</v>
      </c>
      <c r="D304" s="3">
        <v>228.5</v>
      </c>
      <c r="E304" s="3">
        <v>240</v>
      </c>
      <c r="F304" s="3">
        <v>192</v>
      </c>
      <c r="G304" s="3">
        <v>163</v>
      </c>
      <c r="H304" s="3">
        <v>248</v>
      </c>
      <c r="I304" s="3">
        <v>175</v>
      </c>
      <c r="J304" s="3">
        <v>193</v>
      </c>
      <c r="K304" s="3">
        <v>189</v>
      </c>
      <c r="L304" s="3">
        <v>181</v>
      </c>
      <c r="M304" s="3">
        <v>122</v>
      </c>
      <c r="N304" s="2">
        <v>138</v>
      </c>
      <c r="O304" s="2">
        <v>136</v>
      </c>
      <c r="P304" s="3">
        <v>181</v>
      </c>
      <c r="Q304" s="3">
        <v>191.16</v>
      </c>
      <c r="R304" s="3">
        <v>365</v>
      </c>
      <c r="S304" s="3">
        <v>425.7</v>
      </c>
      <c r="T304" s="3">
        <v>364</v>
      </c>
      <c r="U304" s="3">
        <v>299</v>
      </c>
      <c r="V304" s="3">
        <v>339.59999999999997</v>
      </c>
      <c r="W304" s="3">
        <v>283.6385714285714</v>
      </c>
      <c r="X304" s="3">
        <v>322</v>
      </c>
    </row>
    <row r="305" spans="1:24" ht="11.25">
      <c r="A305" s="3" t="s">
        <v>95</v>
      </c>
      <c r="B305" s="2">
        <f>B303/B304</f>
        <v>21512.60616246499</v>
      </c>
      <c r="C305" s="2">
        <f>C303/C304</f>
        <v>24069.486631016043</v>
      </c>
      <c r="D305" s="3">
        <v>19977</v>
      </c>
      <c r="E305" s="3">
        <f aca="true" t="shared" si="99" ref="E305:J305">E303/E304</f>
        <v>15804.275</v>
      </c>
      <c r="F305" s="3">
        <f t="shared" si="99"/>
        <v>17475.859375</v>
      </c>
      <c r="G305" s="3">
        <f t="shared" si="99"/>
        <v>17377.300613496933</v>
      </c>
      <c r="H305" s="3">
        <f t="shared" si="99"/>
        <v>17752.016129032258</v>
      </c>
      <c r="I305" s="3">
        <f t="shared" si="99"/>
        <v>14580.57142857143</v>
      </c>
      <c r="J305" s="3">
        <f t="shared" si="99"/>
        <v>13218.222797927461</v>
      </c>
      <c r="K305" s="3">
        <f aca="true" t="shared" si="100" ref="K305:P305">K303/K304</f>
        <v>22937.830687830687</v>
      </c>
      <c r="L305" s="3">
        <f t="shared" si="100"/>
        <v>15708.696132596686</v>
      </c>
      <c r="M305" s="3">
        <f t="shared" si="100"/>
        <v>18167.213114754097</v>
      </c>
      <c r="N305" s="3">
        <f t="shared" si="100"/>
        <v>17121.739130434784</v>
      </c>
      <c r="O305" s="2">
        <f t="shared" si="100"/>
        <v>15778.845588235294</v>
      </c>
      <c r="P305" s="3">
        <f t="shared" si="100"/>
        <v>16674.309392265193</v>
      </c>
      <c r="Q305" s="3">
        <v>15400.836995187277</v>
      </c>
      <c r="R305" s="3">
        <f>R303/R304</f>
        <v>20673.88493150685</v>
      </c>
      <c r="S305" s="3">
        <v>21356.741836974397</v>
      </c>
      <c r="T305" s="3">
        <f>T303/T304</f>
        <v>13753.021978021978</v>
      </c>
      <c r="U305" s="3">
        <v>13256.354515050167</v>
      </c>
      <c r="V305" s="3">
        <v>11970.559481743228</v>
      </c>
      <c r="W305" s="3">
        <v>16487.9796723194</v>
      </c>
      <c r="X305" s="3">
        <f>X303/X304</f>
        <v>15872.39751552795</v>
      </c>
    </row>
    <row r="306" spans="1:15" ht="11.25">
      <c r="A306" s="14" t="s">
        <v>45</v>
      </c>
      <c r="B306" s="2"/>
      <c r="O306" s="2"/>
    </row>
    <row r="307" spans="1:24" ht="11.25">
      <c r="A307" s="3" t="s">
        <v>132</v>
      </c>
      <c r="B307" s="2">
        <v>2226800</v>
      </c>
      <c r="C307" s="3">
        <v>2012000</v>
      </c>
      <c r="D307" s="3">
        <v>3746522</v>
      </c>
      <c r="E307" s="3">
        <v>3075843</v>
      </c>
      <c r="F307" s="3">
        <v>2055500</v>
      </c>
      <c r="G307" s="3">
        <v>3519600</v>
      </c>
      <c r="H307" s="3">
        <v>1124400</v>
      </c>
      <c r="I307" s="3">
        <v>841840</v>
      </c>
      <c r="J307" s="3">
        <v>561900</v>
      </c>
      <c r="K307" s="3">
        <v>735700</v>
      </c>
      <c r="L307" s="3">
        <v>8023680</v>
      </c>
      <c r="M307" s="3">
        <v>6146000</v>
      </c>
      <c r="N307" s="2">
        <v>7680680</v>
      </c>
      <c r="O307" s="2">
        <v>1041000</v>
      </c>
      <c r="P307" s="3">
        <v>9043400</v>
      </c>
      <c r="Q307" s="3">
        <v>18548460</v>
      </c>
      <c r="R307" s="3">
        <v>24135000</v>
      </c>
      <c r="S307" s="3">
        <v>25077600</v>
      </c>
      <c r="T307" s="3">
        <v>28609920</v>
      </c>
      <c r="U307" s="3">
        <v>25504859</v>
      </c>
      <c r="V307" s="3">
        <v>17221080</v>
      </c>
      <c r="W307" s="3">
        <v>13798286</v>
      </c>
      <c r="X307" s="3">
        <v>50586480</v>
      </c>
    </row>
    <row r="308" spans="1:24" ht="11.25">
      <c r="A308" s="3" t="s">
        <v>89</v>
      </c>
      <c r="B308" s="2">
        <v>541</v>
      </c>
      <c r="C308" s="3">
        <v>550</v>
      </c>
      <c r="D308" s="3">
        <v>1075</v>
      </c>
      <c r="E308" s="3">
        <v>1133</v>
      </c>
      <c r="F308" s="3">
        <v>853</v>
      </c>
      <c r="G308" s="3">
        <v>693</v>
      </c>
      <c r="H308" s="3">
        <v>572</v>
      </c>
      <c r="I308" s="3">
        <v>491</v>
      </c>
      <c r="J308" s="3">
        <v>404</v>
      </c>
      <c r="K308" s="3">
        <v>573</v>
      </c>
      <c r="L308" s="3">
        <v>796</v>
      </c>
      <c r="M308" s="3">
        <v>615</v>
      </c>
      <c r="N308" s="2">
        <v>620</v>
      </c>
      <c r="O308" s="2">
        <v>548</v>
      </c>
      <c r="P308" s="3">
        <v>956</v>
      </c>
      <c r="Q308" s="3">
        <v>1533</v>
      </c>
      <c r="R308" s="3">
        <v>2028</v>
      </c>
      <c r="S308" s="3">
        <v>2322</v>
      </c>
      <c r="T308" s="3">
        <v>2646</v>
      </c>
      <c r="U308" s="3">
        <v>2637</v>
      </c>
      <c r="V308" s="3">
        <v>2942</v>
      </c>
      <c r="W308" s="3">
        <v>44916.66</v>
      </c>
      <c r="X308" s="3">
        <v>7866</v>
      </c>
    </row>
    <row r="309" spans="1:24" ht="11.25">
      <c r="A309" s="3" t="s">
        <v>133</v>
      </c>
      <c r="B309" s="2">
        <f>B307/B308</f>
        <v>4116.081330868761</v>
      </c>
      <c r="C309" s="2">
        <f>C307/C308</f>
        <v>3658.181818181818</v>
      </c>
      <c r="G309" s="3">
        <f aca="true" t="shared" si="101" ref="G309:L309">G307/G308</f>
        <v>5078.787878787879</v>
      </c>
      <c r="H309" s="3">
        <f t="shared" si="101"/>
        <v>1965.7342657342658</v>
      </c>
      <c r="I309" s="3">
        <f t="shared" si="101"/>
        <v>1714.5417515274949</v>
      </c>
      <c r="J309" s="3">
        <f t="shared" si="101"/>
        <v>1390.8415841584158</v>
      </c>
      <c r="K309" s="3">
        <f t="shared" si="101"/>
        <v>1283.9441535776614</v>
      </c>
      <c r="L309" s="3">
        <f t="shared" si="101"/>
        <v>10080</v>
      </c>
      <c r="M309" s="3">
        <f aca="true" t="shared" si="102" ref="M309:R309">M307/M308</f>
        <v>9993.49593495935</v>
      </c>
      <c r="N309" s="3">
        <f t="shared" si="102"/>
        <v>12388.193548387097</v>
      </c>
      <c r="O309" s="2">
        <f t="shared" si="102"/>
        <v>1899.6350364963503</v>
      </c>
      <c r="P309" s="3">
        <f t="shared" si="102"/>
        <v>9459.623430962343</v>
      </c>
      <c r="Q309" s="3">
        <f t="shared" si="102"/>
        <v>12099.452054794521</v>
      </c>
      <c r="R309" s="3">
        <f t="shared" si="102"/>
        <v>11900.887573964497</v>
      </c>
      <c r="S309" s="3">
        <f>S307/S308</f>
        <v>10800</v>
      </c>
      <c r="T309" s="3">
        <f>T307/T308</f>
        <v>10812.517006802722</v>
      </c>
      <c r="U309" s="3">
        <f>U307/U308</f>
        <v>9671.922260144103</v>
      </c>
      <c r="V309" s="3">
        <f>V307/V308</f>
        <v>5853.528212100612</v>
      </c>
      <c r="X309" s="3">
        <f>X307/X308</f>
        <v>6431.029748283753</v>
      </c>
    </row>
    <row r="310" spans="2:16" ht="11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24" ht="11.25">
      <c r="A311" s="14" t="s">
        <v>154</v>
      </c>
      <c r="B311" s="2"/>
      <c r="O311" s="2"/>
      <c r="X311" s="3">
        <v>840043</v>
      </c>
    </row>
    <row r="312" spans="1:24" ht="11.25">
      <c r="A312" s="3" t="s">
        <v>156</v>
      </c>
      <c r="B312" s="2">
        <v>65211</v>
      </c>
      <c r="C312" s="3">
        <v>65536</v>
      </c>
      <c r="D312" s="3">
        <v>56131</v>
      </c>
      <c r="E312" s="3">
        <v>91200</v>
      </c>
      <c r="F312" s="3">
        <v>87369</v>
      </c>
      <c r="G312" s="3">
        <v>47827</v>
      </c>
      <c r="H312" s="3">
        <v>94925</v>
      </c>
      <c r="I312" s="3">
        <v>54773</v>
      </c>
      <c r="J312" s="3">
        <v>110515</v>
      </c>
      <c r="K312" s="3">
        <v>86115</v>
      </c>
      <c r="L312" s="3">
        <v>57629</v>
      </c>
      <c r="M312" s="3">
        <v>57671</v>
      </c>
      <c r="N312" s="2">
        <v>150000</v>
      </c>
      <c r="O312" s="2">
        <v>145000</v>
      </c>
      <c r="P312" s="3">
        <v>165850</v>
      </c>
      <c r="Q312" s="3">
        <v>158365</v>
      </c>
      <c r="R312" s="3">
        <v>186554</v>
      </c>
      <c r="S312" s="3">
        <v>537589.7</v>
      </c>
      <c r="T312" s="3">
        <v>242662</v>
      </c>
      <c r="U312" s="3">
        <v>242687</v>
      </c>
      <c r="V312" s="3">
        <v>246948</v>
      </c>
      <c r="W312" s="3">
        <v>384533</v>
      </c>
      <c r="X312" s="3">
        <v>336159.9</v>
      </c>
    </row>
    <row r="313" spans="1:24" ht="11.25">
      <c r="A313" s="3" t="s">
        <v>89</v>
      </c>
      <c r="B313" s="2">
        <v>1514</v>
      </c>
      <c r="C313" s="3">
        <v>202</v>
      </c>
      <c r="E313" s="3">
        <v>40</v>
      </c>
      <c r="F313" s="3">
        <v>534</v>
      </c>
      <c r="G313" s="3">
        <v>80</v>
      </c>
      <c r="H313" s="3">
        <v>158</v>
      </c>
      <c r="I313" s="3">
        <v>76</v>
      </c>
      <c r="J313" s="3">
        <v>259</v>
      </c>
      <c r="K313" s="3">
        <v>300</v>
      </c>
      <c r="L313" s="3">
        <v>300</v>
      </c>
      <c r="M313" s="3">
        <v>500</v>
      </c>
      <c r="N313" s="2">
        <v>500</v>
      </c>
      <c r="O313" s="2">
        <v>1587</v>
      </c>
      <c r="P313" s="3">
        <v>1750</v>
      </c>
      <c r="Q313" s="3">
        <f aca="true" t="shared" si="103" ref="Q313:W313">Q312/Q314</f>
        <v>98.978125</v>
      </c>
      <c r="R313" s="3">
        <f t="shared" si="103"/>
        <v>116.59625</v>
      </c>
      <c r="S313" s="3">
        <f t="shared" si="103"/>
        <v>335.9935625</v>
      </c>
      <c r="T313" s="3">
        <f t="shared" si="103"/>
        <v>151.66375</v>
      </c>
      <c r="U313" s="3">
        <f t="shared" si="103"/>
        <v>151.679375</v>
      </c>
      <c r="V313" s="3">
        <f t="shared" si="103"/>
        <v>154.3425</v>
      </c>
      <c r="W313" s="3">
        <f t="shared" si="103"/>
        <v>240.333125</v>
      </c>
      <c r="X313" s="3">
        <v>1525</v>
      </c>
    </row>
    <row r="314" spans="1:23" ht="11.25">
      <c r="A314" s="3" t="s">
        <v>95</v>
      </c>
      <c r="B314" s="3">
        <f>B312/B313</f>
        <v>43.07199471598415</v>
      </c>
      <c r="C314" s="2">
        <f>C312/C313</f>
        <v>324.43564356435644</v>
      </c>
      <c r="F314" s="3">
        <f>F312/F313</f>
        <v>163.6123595505618</v>
      </c>
      <c r="G314" s="3">
        <v>598</v>
      </c>
      <c r="H314" s="3">
        <f aca="true" t="shared" si="104" ref="H314:N314">H312/H313</f>
        <v>600.7911392405064</v>
      </c>
      <c r="I314" s="3">
        <f t="shared" si="104"/>
        <v>720.6973684210526</v>
      </c>
      <c r="J314" s="3">
        <f t="shared" si="104"/>
        <v>426.6988416988417</v>
      </c>
      <c r="K314" s="3">
        <f t="shared" si="104"/>
        <v>287.05</v>
      </c>
      <c r="L314" s="3">
        <f t="shared" si="104"/>
        <v>192.09666666666666</v>
      </c>
      <c r="M314" s="3">
        <f t="shared" si="104"/>
        <v>115.342</v>
      </c>
      <c r="N314" s="3">
        <f t="shared" si="104"/>
        <v>300</v>
      </c>
      <c r="O314" s="2"/>
      <c r="Q314" s="3">
        <v>1600</v>
      </c>
      <c r="R314" s="3">
        <v>1600</v>
      </c>
      <c r="S314" s="3">
        <v>1600</v>
      </c>
      <c r="T314" s="3">
        <v>1600</v>
      </c>
      <c r="U314" s="3">
        <v>1600</v>
      </c>
      <c r="V314" s="3">
        <v>1600</v>
      </c>
      <c r="W314" s="3">
        <v>1600</v>
      </c>
    </row>
    <row r="315" spans="1:15" ht="11.25">
      <c r="A315" s="14" t="s">
        <v>46</v>
      </c>
      <c r="B315" s="2"/>
      <c r="O315" s="2"/>
    </row>
    <row r="316" spans="1:24" ht="11.25">
      <c r="A316" s="3" t="s">
        <v>76</v>
      </c>
      <c r="B316" s="2">
        <v>474400</v>
      </c>
      <c r="C316" s="3">
        <v>697500</v>
      </c>
      <c r="D316" s="3">
        <v>799300</v>
      </c>
      <c r="E316" s="3">
        <v>564700</v>
      </c>
      <c r="F316" s="3">
        <v>434440</v>
      </c>
      <c r="G316" s="3">
        <v>617100</v>
      </c>
      <c r="H316" s="3">
        <v>872800</v>
      </c>
      <c r="I316" s="3">
        <v>638350</v>
      </c>
      <c r="J316" s="3">
        <v>508833</v>
      </c>
      <c r="K316" s="3">
        <v>638200</v>
      </c>
      <c r="L316" s="3">
        <v>726375</v>
      </c>
      <c r="M316" s="3">
        <v>601428</v>
      </c>
      <c r="N316" s="2">
        <v>632944</v>
      </c>
      <c r="O316" s="2">
        <v>643156</v>
      </c>
      <c r="P316" s="3">
        <v>326050</v>
      </c>
      <c r="Q316" s="3">
        <v>461210</v>
      </c>
      <c r="R316" s="3">
        <v>2227550</v>
      </c>
      <c r="S316" s="3">
        <v>1636205</v>
      </c>
      <c r="T316" s="3">
        <v>1222417</v>
      </c>
      <c r="U316" s="3">
        <v>830700</v>
      </c>
      <c r="V316" s="3">
        <v>1337000</v>
      </c>
      <c r="W316" s="3">
        <v>1287360</v>
      </c>
      <c r="X316" s="3">
        <v>2150100</v>
      </c>
    </row>
    <row r="317" spans="1:24" ht="11.25">
      <c r="A317" s="3" t="s">
        <v>89</v>
      </c>
      <c r="B317" s="2">
        <v>50</v>
      </c>
      <c r="C317" s="3">
        <v>68</v>
      </c>
      <c r="D317" s="3">
        <v>86</v>
      </c>
      <c r="E317" s="3">
        <v>61</v>
      </c>
      <c r="F317" s="3">
        <v>50</v>
      </c>
      <c r="G317" s="3">
        <v>56</v>
      </c>
      <c r="H317" s="3">
        <v>76</v>
      </c>
      <c r="I317" s="3">
        <v>46.6</v>
      </c>
      <c r="J317" s="3">
        <v>43</v>
      </c>
      <c r="K317" s="3">
        <v>50</v>
      </c>
      <c r="L317" s="3">
        <v>70</v>
      </c>
      <c r="M317" s="3">
        <v>59</v>
      </c>
      <c r="N317" s="2">
        <v>58</v>
      </c>
      <c r="O317" s="2">
        <v>60</v>
      </c>
      <c r="P317" s="3">
        <v>33</v>
      </c>
      <c r="Q317" s="3">
        <v>59.2</v>
      </c>
      <c r="R317" s="3">
        <v>164</v>
      </c>
      <c r="S317" s="3">
        <v>204</v>
      </c>
      <c r="T317" s="3">
        <v>181</v>
      </c>
      <c r="U317" s="3">
        <v>145</v>
      </c>
      <c r="V317" s="3">
        <v>164.55</v>
      </c>
      <c r="W317" s="3">
        <v>109.89000000000001</v>
      </c>
      <c r="X317" s="3">
        <v>147</v>
      </c>
    </row>
    <row r="318" spans="1:24" ht="11.25">
      <c r="A318" s="3" t="s">
        <v>95</v>
      </c>
      <c r="B318" s="2">
        <f>B316/B317</f>
        <v>9488</v>
      </c>
      <c r="C318" s="3">
        <v>9838</v>
      </c>
      <c r="D318" s="3">
        <v>9294</v>
      </c>
      <c r="E318" s="3">
        <f aca="true" t="shared" si="105" ref="E318:J318">E316/E317</f>
        <v>9257.377049180328</v>
      </c>
      <c r="F318" s="3">
        <f t="shared" si="105"/>
        <v>8688.8</v>
      </c>
      <c r="G318" s="3">
        <f t="shared" si="105"/>
        <v>11019.642857142857</v>
      </c>
      <c r="H318" s="3">
        <f t="shared" si="105"/>
        <v>11484.21052631579</v>
      </c>
      <c r="I318" s="3">
        <f t="shared" si="105"/>
        <v>13698.497854077254</v>
      </c>
      <c r="J318" s="3">
        <f t="shared" si="105"/>
        <v>11833.32558139535</v>
      </c>
      <c r="K318" s="3">
        <f aca="true" t="shared" si="106" ref="K318:P318">K316/K317</f>
        <v>12764</v>
      </c>
      <c r="L318" s="3">
        <f t="shared" si="106"/>
        <v>10376.785714285714</v>
      </c>
      <c r="M318" s="3">
        <f t="shared" si="106"/>
        <v>10193.694915254237</v>
      </c>
      <c r="N318" s="3">
        <f t="shared" si="106"/>
        <v>10912.827586206897</v>
      </c>
      <c r="O318" s="2">
        <f t="shared" si="106"/>
        <v>10719.266666666666</v>
      </c>
      <c r="P318" s="3">
        <f t="shared" si="106"/>
        <v>9880.30303030303</v>
      </c>
      <c r="Q318" s="3">
        <v>7790.709459459459</v>
      </c>
      <c r="R318" s="3">
        <f>R316/R317</f>
        <v>13582.621951219513</v>
      </c>
      <c r="S318" s="3">
        <v>8020.612745098039</v>
      </c>
      <c r="T318" s="3">
        <f>T316/T317</f>
        <v>6753.685082872928</v>
      </c>
      <c r="U318" s="3">
        <v>5728.9655172413795</v>
      </c>
      <c r="V318" s="3">
        <v>8125.189911880887</v>
      </c>
      <c r="W318" s="3">
        <v>11714.987714987714</v>
      </c>
      <c r="X318" s="3">
        <f>X316/X317</f>
        <v>14626.530612244898</v>
      </c>
    </row>
    <row r="319" spans="1:15" ht="11.25">
      <c r="A319" s="14" t="s">
        <v>134</v>
      </c>
      <c r="B319" s="2"/>
      <c r="O319" s="2"/>
    </row>
    <row r="320" spans="1:15" ht="11.25">
      <c r="A320" s="3" t="s">
        <v>76</v>
      </c>
      <c r="B320" s="2"/>
      <c r="O320" s="2"/>
    </row>
    <row r="321" spans="1:15" ht="11.25">
      <c r="A321" s="3" t="s">
        <v>89</v>
      </c>
      <c r="B321" s="2"/>
      <c r="O321" s="2"/>
    </row>
    <row r="322" spans="1:15" ht="11.25">
      <c r="A322" s="3" t="s">
        <v>95</v>
      </c>
      <c r="B322" s="2"/>
      <c r="O322" s="2"/>
    </row>
    <row r="323" spans="1:15" ht="11.25">
      <c r="A323" s="14" t="s">
        <v>47</v>
      </c>
      <c r="B323" s="2"/>
      <c r="O323" s="2"/>
    </row>
    <row r="324" spans="1:24" ht="11.25">
      <c r="A324" s="3" t="s">
        <v>76</v>
      </c>
      <c r="B324" s="2">
        <v>21500</v>
      </c>
      <c r="C324" s="3">
        <v>28500</v>
      </c>
      <c r="D324" s="3">
        <v>21300</v>
      </c>
      <c r="E324" s="3">
        <v>41300</v>
      </c>
      <c r="F324" s="3">
        <v>30800</v>
      </c>
      <c r="G324" s="3">
        <v>49800</v>
      </c>
      <c r="H324" s="3">
        <v>79000</v>
      </c>
      <c r="I324" s="3">
        <v>83400</v>
      </c>
      <c r="J324" s="3">
        <v>108200</v>
      </c>
      <c r="K324" s="3">
        <v>78200</v>
      </c>
      <c r="L324" s="3">
        <v>55000</v>
      </c>
      <c r="M324" s="3">
        <v>35000</v>
      </c>
      <c r="N324" s="2">
        <v>35000</v>
      </c>
      <c r="O324" s="2">
        <v>95000</v>
      </c>
      <c r="P324" s="3">
        <v>2800</v>
      </c>
      <c r="Q324" s="3">
        <v>55525</v>
      </c>
      <c r="R324" s="3">
        <v>12038</v>
      </c>
      <c r="U324" s="3">
        <v>2000</v>
      </c>
      <c r="V324" s="3">
        <v>2200</v>
      </c>
      <c r="W324" s="3">
        <v>1980</v>
      </c>
      <c r="X324" s="3">
        <v>5280</v>
      </c>
    </row>
    <row r="325" spans="1:24" ht="11.25">
      <c r="A325" s="3" t="s">
        <v>89</v>
      </c>
      <c r="B325" s="2">
        <v>31</v>
      </c>
      <c r="C325" s="3">
        <v>33</v>
      </c>
      <c r="D325" s="3">
        <v>27</v>
      </c>
      <c r="E325" s="3">
        <v>53</v>
      </c>
      <c r="F325" s="3">
        <v>38</v>
      </c>
      <c r="G325" s="3">
        <v>44</v>
      </c>
      <c r="H325" s="3">
        <v>60</v>
      </c>
      <c r="I325" s="3">
        <v>63</v>
      </c>
      <c r="J325" s="3">
        <v>68</v>
      </c>
      <c r="K325" s="3">
        <v>38</v>
      </c>
      <c r="L325" s="3">
        <v>29</v>
      </c>
      <c r="M325" s="3">
        <v>35</v>
      </c>
      <c r="N325" s="2">
        <v>35</v>
      </c>
      <c r="O325" s="2">
        <v>35</v>
      </c>
      <c r="P325" s="3">
        <v>2</v>
      </c>
      <c r="Q325" s="3">
        <v>20</v>
      </c>
      <c r="R325" s="3">
        <v>5</v>
      </c>
      <c r="U325" s="3">
        <v>3</v>
      </c>
      <c r="V325" s="3">
        <v>4</v>
      </c>
      <c r="W325" s="3">
        <v>3</v>
      </c>
      <c r="X325" s="3">
        <v>12</v>
      </c>
    </row>
    <row r="326" spans="1:24" ht="11.25">
      <c r="A326" s="3" t="s">
        <v>95</v>
      </c>
      <c r="B326" s="2">
        <f>B324/B325</f>
        <v>693.5483870967741</v>
      </c>
      <c r="C326" s="2">
        <f>C324/C325</f>
        <v>863.6363636363636</v>
      </c>
      <c r="D326" s="3">
        <v>789</v>
      </c>
      <c r="E326" s="3">
        <f aca="true" t="shared" si="107" ref="E326:J326">E324/E325</f>
        <v>779.2452830188679</v>
      </c>
      <c r="F326" s="3">
        <f t="shared" si="107"/>
        <v>810.5263157894736</v>
      </c>
      <c r="G326" s="3">
        <f t="shared" si="107"/>
        <v>1131.8181818181818</v>
      </c>
      <c r="H326" s="3">
        <f t="shared" si="107"/>
        <v>1316.6666666666667</v>
      </c>
      <c r="I326" s="3">
        <f t="shared" si="107"/>
        <v>1323.8095238095239</v>
      </c>
      <c r="J326" s="3">
        <f t="shared" si="107"/>
        <v>1591.1764705882354</v>
      </c>
      <c r="K326" s="3">
        <f aca="true" t="shared" si="108" ref="K326:P326">K324/K325</f>
        <v>2057.8947368421054</v>
      </c>
      <c r="L326" s="3">
        <f t="shared" si="108"/>
        <v>1896.551724137931</v>
      </c>
      <c r="M326" s="3">
        <f t="shared" si="108"/>
        <v>1000</v>
      </c>
      <c r="N326" s="3">
        <f t="shared" si="108"/>
        <v>1000</v>
      </c>
      <c r="O326" s="2">
        <f t="shared" si="108"/>
        <v>2714.285714285714</v>
      </c>
      <c r="P326" s="3">
        <f t="shared" si="108"/>
        <v>1400</v>
      </c>
      <c r="Q326" s="3">
        <v>2776.25</v>
      </c>
      <c r="R326" s="3">
        <f>R324/R325</f>
        <v>2407.6</v>
      </c>
      <c r="U326" s="3">
        <v>666.6666666666666</v>
      </c>
      <c r="V326" s="3">
        <v>550</v>
      </c>
      <c r="W326" s="3">
        <v>550</v>
      </c>
      <c r="X326" s="3">
        <f>X324/X325</f>
        <v>440</v>
      </c>
    </row>
    <row r="327" spans="1:15" ht="11.25">
      <c r="A327" s="14" t="s">
        <v>48</v>
      </c>
      <c r="B327" s="2"/>
      <c r="O327" s="2"/>
    </row>
    <row r="328" spans="1:22" ht="11.25">
      <c r="A328" s="3" t="s">
        <v>135</v>
      </c>
      <c r="B328" s="2">
        <v>4000</v>
      </c>
      <c r="C328" s="3">
        <v>503750</v>
      </c>
      <c r="D328" s="3">
        <v>500000</v>
      </c>
      <c r="E328" s="3">
        <v>502800</v>
      </c>
      <c r="F328" s="3">
        <v>510000</v>
      </c>
      <c r="G328" s="3">
        <v>120000</v>
      </c>
      <c r="H328" s="3">
        <v>210000</v>
      </c>
      <c r="I328" s="3">
        <v>100000</v>
      </c>
      <c r="O328" s="2"/>
      <c r="V328" s="3">
        <v>1500</v>
      </c>
    </row>
    <row r="329" spans="1:15" ht="11.25">
      <c r="A329" s="3" t="s">
        <v>77</v>
      </c>
      <c r="B329" s="2">
        <v>8</v>
      </c>
      <c r="C329" s="3">
        <v>102</v>
      </c>
      <c r="D329" s="3">
        <v>100</v>
      </c>
      <c r="E329" s="3">
        <v>105</v>
      </c>
      <c r="F329" s="3">
        <v>102</v>
      </c>
      <c r="G329" s="3">
        <v>30</v>
      </c>
      <c r="H329" s="3">
        <v>100</v>
      </c>
      <c r="I329" s="3">
        <v>110</v>
      </c>
      <c r="M329" s="3">
        <v>60</v>
      </c>
      <c r="N329" s="3">
        <v>40</v>
      </c>
      <c r="O329" s="2"/>
    </row>
    <row r="330" spans="1:15" ht="11.25">
      <c r="A330" s="3" t="s">
        <v>136</v>
      </c>
      <c r="B330" s="2">
        <f>B328/B329</f>
        <v>500</v>
      </c>
      <c r="C330" s="2">
        <f>C328/C329</f>
        <v>4938.725490196079</v>
      </c>
      <c r="D330" s="3">
        <v>5000</v>
      </c>
      <c r="E330" s="3">
        <f>E328/E329</f>
        <v>4788.571428571428</v>
      </c>
      <c r="F330" s="3">
        <f>F328/F329</f>
        <v>5000</v>
      </c>
      <c r="G330" s="3">
        <f>G328/G329</f>
        <v>4000</v>
      </c>
      <c r="H330" s="3">
        <f>H328/H329</f>
        <v>2100</v>
      </c>
      <c r="I330" s="3">
        <f>I328/I329</f>
        <v>909.0909090909091</v>
      </c>
      <c r="O330" s="2"/>
    </row>
    <row r="331" spans="1:15" ht="11.25">
      <c r="A331" s="14" t="s">
        <v>60</v>
      </c>
      <c r="B331" s="2"/>
      <c r="O331" s="2"/>
    </row>
    <row r="332" spans="1:24" ht="11.25">
      <c r="A332" s="3" t="s">
        <v>135</v>
      </c>
      <c r="B332" s="2">
        <v>857195.2</v>
      </c>
      <c r="C332" s="3">
        <v>20000</v>
      </c>
      <c r="D332" s="3">
        <v>410000</v>
      </c>
      <c r="E332" s="3">
        <v>396400</v>
      </c>
      <c r="F332" s="3">
        <v>225750</v>
      </c>
      <c r="G332" s="3">
        <v>168000</v>
      </c>
      <c r="H332" s="3">
        <v>70000</v>
      </c>
      <c r="I332" s="3">
        <v>65250</v>
      </c>
      <c r="J332" s="3">
        <v>26000</v>
      </c>
      <c r="K332" s="3">
        <v>1500</v>
      </c>
      <c r="M332" s="3">
        <v>54000</v>
      </c>
      <c r="N332" s="2"/>
      <c r="O332" s="2"/>
      <c r="P332" s="3">
        <v>18600</v>
      </c>
      <c r="Q332" s="3">
        <v>21000</v>
      </c>
      <c r="R332" s="3">
        <v>1250</v>
      </c>
      <c r="S332" s="3">
        <v>2000</v>
      </c>
      <c r="T332" s="3">
        <v>2250</v>
      </c>
      <c r="U332" s="3">
        <v>2250</v>
      </c>
      <c r="W332" s="3">
        <v>2250</v>
      </c>
      <c r="X332" s="3">
        <v>46200</v>
      </c>
    </row>
    <row r="333" spans="1:24" ht="11.25">
      <c r="A333" s="3" t="s">
        <v>77</v>
      </c>
      <c r="B333" s="2">
        <v>181.5</v>
      </c>
      <c r="C333" s="3">
        <v>5</v>
      </c>
      <c r="D333" s="3">
        <v>73</v>
      </c>
      <c r="E333" s="3">
        <v>70</v>
      </c>
      <c r="F333" s="3">
        <v>31</v>
      </c>
      <c r="G333" s="3">
        <v>31</v>
      </c>
      <c r="H333" s="3">
        <v>13</v>
      </c>
      <c r="I333" s="3">
        <v>15</v>
      </c>
      <c r="J333" s="3">
        <v>4</v>
      </c>
      <c r="K333" s="25">
        <v>0.5</v>
      </c>
      <c r="M333" s="25">
        <v>5.4</v>
      </c>
      <c r="N333" s="2"/>
      <c r="O333" s="2"/>
      <c r="P333" s="3">
        <v>4</v>
      </c>
      <c r="Q333" s="3">
        <v>6</v>
      </c>
      <c r="R333" s="3">
        <v>3</v>
      </c>
      <c r="S333" s="3">
        <v>4</v>
      </c>
      <c r="T333" s="3">
        <v>5</v>
      </c>
      <c r="U333" s="3">
        <v>4.5</v>
      </c>
      <c r="W333" s="3">
        <v>5</v>
      </c>
      <c r="X333" s="3">
        <v>15</v>
      </c>
    </row>
    <row r="334" spans="1:24" ht="11.25">
      <c r="A334" s="3" t="s">
        <v>136</v>
      </c>
      <c r="B334" s="2">
        <f>B332/B333</f>
        <v>4722.838567493112</v>
      </c>
      <c r="C334" s="2">
        <f>C332/C333</f>
        <v>4000</v>
      </c>
      <c r="D334" s="3">
        <v>5616</v>
      </c>
      <c r="E334" s="3">
        <f aca="true" t="shared" si="109" ref="E334:J334">E332/E333</f>
        <v>5662.857142857143</v>
      </c>
      <c r="F334" s="3">
        <f t="shared" si="109"/>
        <v>7282.258064516129</v>
      </c>
      <c r="G334" s="3">
        <f t="shared" si="109"/>
        <v>5419.354838709677</v>
      </c>
      <c r="H334" s="3">
        <f t="shared" si="109"/>
        <v>5384.615384615385</v>
      </c>
      <c r="I334" s="3">
        <f t="shared" si="109"/>
        <v>4350</v>
      </c>
      <c r="J334" s="3">
        <f t="shared" si="109"/>
        <v>6500</v>
      </c>
      <c r="K334" s="3">
        <f>K332/K333</f>
        <v>3000</v>
      </c>
      <c r="O334" s="2"/>
      <c r="P334" s="3">
        <f>P332/P333</f>
        <v>4650</v>
      </c>
      <c r="Q334" s="3">
        <v>3500</v>
      </c>
      <c r="R334" s="3">
        <f>R332/R333</f>
        <v>416.6666666666667</v>
      </c>
      <c r="S334" s="3">
        <f>S332/S333</f>
        <v>500</v>
      </c>
      <c r="T334" s="3">
        <f>T332/T333</f>
        <v>450</v>
      </c>
      <c r="U334" s="3">
        <f>U332/U333</f>
        <v>500</v>
      </c>
      <c r="W334" s="3">
        <v>450</v>
      </c>
      <c r="X334" s="3">
        <f>X332/X333</f>
        <v>3080</v>
      </c>
    </row>
    <row r="335" spans="1:15" ht="11.25">
      <c r="A335" s="14" t="s">
        <v>155</v>
      </c>
      <c r="B335" s="2"/>
      <c r="O335" s="2"/>
    </row>
    <row r="336" spans="1:17" ht="11.25">
      <c r="A336" s="3" t="s">
        <v>135</v>
      </c>
      <c r="B336" s="2">
        <v>1588000</v>
      </c>
      <c r="C336" s="3">
        <v>2546000</v>
      </c>
      <c r="D336" s="3">
        <v>300500</v>
      </c>
      <c r="E336" s="3">
        <v>240800</v>
      </c>
      <c r="F336" s="3">
        <v>316250</v>
      </c>
      <c r="G336" s="3">
        <v>325920</v>
      </c>
      <c r="H336" s="3">
        <v>323440</v>
      </c>
      <c r="I336" s="3">
        <v>298430</v>
      </c>
      <c r="J336" s="3">
        <v>262250</v>
      </c>
      <c r="K336" s="3">
        <v>238050</v>
      </c>
      <c r="L336" s="3">
        <v>238050</v>
      </c>
      <c r="M336" s="3">
        <v>165000</v>
      </c>
      <c r="N336" s="2"/>
      <c r="O336" s="2"/>
      <c r="P336" s="3">
        <v>3430</v>
      </c>
      <c r="Q336" s="3">
        <v>51797</v>
      </c>
    </row>
    <row r="337" spans="1:17" s="5" customFormat="1" ht="11.25">
      <c r="A337" s="5" t="s">
        <v>77</v>
      </c>
      <c r="B337" s="2">
        <v>794</v>
      </c>
      <c r="C337" s="5">
        <v>1530</v>
      </c>
      <c r="D337" s="5">
        <v>1976</v>
      </c>
      <c r="E337" s="5">
        <v>1964</v>
      </c>
      <c r="F337" s="5">
        <v>2300</v>
      </c>
      <c r="G337" s="5">
        <v>2365</v>
      </c>
      <c r="H337" s="5">
        <v>2336</v>
      </c>
      <c r="I337" s="5">
        <v>2145</v>
      </c>
      <c r="J337" s="5">
        <v>1747</v>
      </c>
      <c r="K337" s="5">
        <v>1725</v>
      </c>
      <c r="L337" s="5">
        <v>1725</v>
      </c>
      <c r="M337" s="5">
        <v>1375</v>
      </c>
      <c r="N337" s="2"/>
      <c r="O337" s="2"/>
      <c r="P337" s="5">
        <v>10</v>
      </c>
      <c r="Q337" s="5">
        <v>4.25</v>
      </c>
    </row>
    <row r="338" spans="1:16" s="5" customFormat="1" ht="11.25">
      <c r="A338" s="5" t="s">
        <v>136</v>
      </c>
      <c r="B338" s="2">
        <f>B336/B337</f>
        <v>2000</v>
      </c>
      <c r="C338" s="2">
        <f>C336/C337</f>
        <v>1664.0522875816994</v>
      </c>
      <c r="D338" s="5">
        <v>152</v>
      </c>
      <c r="E338" s="5">
        <f>E336/E337</f>
        <v>122.60692464358452</v>
      </c>
      <c r="G338" s="5">
        <f aca="true" t="shared" si="110" ref="G338:L338">G336/G337</f>
        <v>137.80972515856237</v>
      </c>
      <c r="H338" s="5">
        <f t="shared" si="110"/>
        <v>138.45890410958904</v>
      </c>
      <c r="I338" s="5">
        <f t="shared" si="110"/>
        <v>139.12820512820514</v>
      </c>
      <c r="J338" s="5">
        <f t="shared" si="110"/>
        <v>150.11448196908987</v>
      </c>
      <c r="K338" s="5">
        <f t="shared" si="110"/>
        <v>138</v>
      </c>
      <c r="L338" s="5">
        <f t="shared" si="110"/>
        <v>138</v>
      </c>
      <c r="M338" s="5">
        <v>120</v>
      </c>
      <c r="O338" s="2"/>
      <c r="P338" s="5">
        <f>P336/P337</f>
        <v>343</v>
      </c>
    </row>
    <row r="339" spans="1:16" ht="11.25">
      <c r="A339" s="14" t="s">
        <v>62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24" ht="11.25">
      <c r="A340" s="3" t="s">
        <v>135</v>
      </c>
      <c r="B340" s="2">
        <v>13500</v>
      </c>
      <c r="C340" s="3">
        <v>29640</v>
      </c>
      <c r="D340" s="3">
        <v>22800</v>
      </c>
      <c r="E340" s="3">
        <v>22025</v>
      </c>
      <c r="F340" s="3">
        <v>24575</v>
      </c>
      <c r="G340" s="3">
        <v>8145</v>
      </c>
      <c r="H340" s="3">
        <v>20495</v>
      </c>
      <c r="I340" s="3">
        <v>26820</v>
      </c>
      <c r="J340" s="3">
        <v>30325</v>
      </c>
      <c r="K340" s="3">
        <v>11375</v>
      </c>
      <c r="M340" s="3">
        <v>2200</v>
      </c>
      <c r="N340" s="2"/>
      <c r="O340" s="2"/>
      <c r="P340" s="3">
        <v>102080</v>
      </c>
      <c r="Q340" s="3">
        <v>272812</v>
      </c>
      <c r="R340" s="3">
        <v>160650</v>
      </c>
      <c r="S340" s="3">
        <v>195000</v>
      </c>
      <c r="T340" s="3">
        <v>279000</v>
      </c>
      <c r="U340" s="3">
        <v>87375</v>
      </c>
      <c r="V340" s="3">
        <v>208000</v>
      </c>
      <c r="W340" s="3">
        <v>687200</v>
      </c>
      <c r="X340" s="3">
        <v>524029</v>
      </c>
    </row>
    <row r="341" spans="1:24" ht="11.25">
      <c r="A341" s="3" t="s">
        <v>77</v>
      </c>
      <c r="B341" s="2">
        <v>30</v>
      </c>
      <c r="C341" s="3">
        <v>48</v>
      </c>
      <c r="D341" s="3">
        <v>42</v>
      </c>
      <c r="E341" s="3">
        <v>43</v>
      </c>
      <c r="F341" s="3">
        <v>33</v>
      </c>
      <c r="G341" s="3">
        <v>16</v>
      </c>
      <c r="H341" s="3">
        <v>36</v>
      </c>
      <c r="I341" s="3">
        <v>53</v>
      </c>
      <c r="J341" s="3">
        <v>36</v>
      </c>
      <c r="K341" s="3">
        <v>22</v>
      </c>
      <c r="M341" s="3">
        <v>3</v>
      </c>
      <c r="N341" s="2"/>
      <c r="O341" s="2"/>
      <c r="P341" s="3">
        <v>12</v>
      </c>
      <c r="Q341" s="3">
        <v>4.25</v>
      </c>
      <c r="R341" s="3">
        <v>5</v>
      </c>
      <c r="S341" s="3">
        <v>15</v>
      </c>
      <c r="T341" s="3">
        <v>18</v>
      </c>
      <c r="U341" s="3">
        <v>57</v>
      </c>
      <c r="V341" s="3">
        <v>130</v>
      </c>
      <c r="W341" s="3">
        <v>429.5</v>
      </c>
      <c r="X341" s="3">
        <v>308</v>
      </c>
    </row>
    <row r="342" spans="1:24" ht="11.25">
      <c r="A342" s="3" t="s">
        <v>136</v>
      </c>
      <c r="B342" s="2">
        <f>B340/B341</f>
        <v>450</v>
      </c>
      <c r="C342" s="2">
        <f>C340/C341</f>
        <v>617.5</v>
      </c>
      <c r="D342" s="3">
        <v>543</v>
      </c>
      <c r="E342" s="3">
        <f aca="true" t="shared" si="111" ref="E342:J342">E340/E341</f>
        <v>512.2093023255813</v>
      </c>
      <c r="F342" s="3">
        <f t="shared" si="111"/>
        <v>744.6969696969697</v>
      </c>
      <c r="G342" s="3">
        <f t="shared" si="111"/>
        <v>509.0625</v>
      </c>
      <c r="H342" s="3">
        <f t="shared" si="111"/>
        <v>569.3055555555555</v>
      </c>
      <c r="I342" s="3">
        <f t="shared" si="111"/>
        <v>506.0377358490566</v>
      </c>
      <c r="J342" s="3">
        <f t="shared" si="111"/>
        <v>842.3611111111111</v>
      </c>
      <c r="K342" s="3">
        <f>K340/K341</f>
        <v>517.0454545454545</v>
      </c>
      <c r="M342" s="3">
        <f>M340/M341</f>
        <v>733.3333333333334</v>
      </c>
      <c r="O342" s="2"/>
      <c r="P342" s="3">
        <f>P340/P341</f>
        <v>8506.666666666666</v>
      </c>
      <c r="Q342" s="3">
        <v>64191.05882352941</v>
      </c>
      <c r="R342" s="3">
        <f>R340/R341</f>
        <v>32130</v>
      </c>
      <c r="S342" s="3">
        <f>S340/S341</f>
        <v>13000</v>
      </c>
      <c r="T342" s="3">
        <f>T340/T341</f>
        <v>15500</v>
      </c>
      <c r="U342" s="3">
        <f>U340/U341</f>
        <v>1532.8947368421052</v>
      </c>
      <c r="V342" s="3">
        <v>1600</v>
      </c>
      <c r="W342" s="3">
        <v>1600</v>
      </c>
      <c r="X342" s="3">
        <f>X340/X341</f>
        <v>1701.392857142857</v>
      </c>
    </row>
    <row r="343" spans="2:15" ht="11.25">
      <c r="B343" s="2"/>
      <c r="O343" s="2"/>
    </row>
    <row r="344" spans="1:24" ht="18.75">
      <c r="A344" s="15" t="s">
        <v>0</v>
      </c>
      <c r="B344" s="21">
        <v>2000</v>
      </c>
      <c r="C344" s="21">
        <v>2001</v>
      </c>
      <c r="D344" s="21">
        <v>2002</v>
      </c>
      <c r="E344" s="21">
        <v>2003</v>
      </c>
      <c r="F344" s="21">
        <v>2004</v>
      </c>
      <c r="G344" s="21">
        <v>2005</v>
      </c>
      <c r="H344" s="21">
        <v>2006</v>
      </c>
      <c r="I344" s="21">
        <v>2007</v>
      </c>
      <c r="J344" s="21">
        <v>2008</v>
      </c>
      <c r="K344" s="12">
        <v>2009</v>
      </c>
      <c r="L344" s="12">
        <v>2010</v>
      </c>
      <c r="M344" s="12">
        <v>2011</v>
      </c>
      <c r="N344" s="12">
        <v>2012</v>
      </c>
      <c r="O344" s="12">
        <v>2013</v>
      </c>
      <c r="P344" s="12">
        <v>2014</v>
      </c>
      <c r="Q344" s="12">
        <v>2015</v>
      </c>
      <c r="R344" s="12">
        <v>2016</v>
      </c>
      <c r="S344" s="12">
        <v>2017</v>
      </c>
      <c r="T344" s="12">
        <v>2018</v>
      </c>
      <c r="U344" s="12">
        <v>2019</v>
      </c>
      <c r="V344" s="12">
        <v>2020</v>
      </c>
      <c r="W344" s="12">
        <v>2021</v>
      </c>
      <c r="X344" s="12">
        <v>2022</v>
      </c>
    </row>
    <row r="345" spans="1:15" ht="11.25">
      <c r="A345" s="22" t="s">
        <v>72</v>
      </c>
      <c r="B345" s="2"/>
      <c r="O345" s="2"/>
    </row>
    <row r="346" spans="1:15" ht="11.25">
      <c r="A346" s="28"/>
      <c r="B346" s="2"/>
      <c r="C346" s="5"/>
      <c r="O346" s="2"/>
    </row>
    <row r="347" spans="1:24" s="6" customFormat="1" ht="11.25">
      <c r="A347" s="14" t="s">
        <v>137</v>
      </c>
      <c r="B347" s="2"/>
      <c r="C347" s="3"/>
      <c r="O347" s="2"/>
      <c r="P347" s="6">
        <v>77440</v>
      </c>
      <c r="Q347" s="6">
        <v>90746</v>
      </c>
      <c r="R347" s="6">
        <v>111020</v>
      </c>
      <c r="S347" s="6">
        <f>S348+S349</f>
        <v>135403</v>
      </c>
      <c r="T347" s="6">
        <v>158228</v>
      </c>
      <c r="U347" s="6">
        <v>168591</v>
      </c>
      <c r="V347" s="6">
        <v>170945</v>
      </c>
      <c r="W347" s="6">
        <v>168096</v>
      </c>
      <c r="X347" s="6">
        <v>178594</v>
      </c>
    </row>
    <row r="348" spans="1:19" s="5" customFormat="1" ht="11.25">
      <c r="A348" s="5" t="s">
        <v>49</v>
      </c>
      <c r="B348" s="2"/>
      <c r="C348" s="5">
        <v>2064</v>
      </c>
      <c r="D348" s="5">
        <v>3560</v>
      </c>
      <c r="E348" s="5">
        <v>3550</v>
      </c>
      <c r="F348" s="5" t="s">
        <v>138</v>
      </c>
      <c r="G348" s="5">
        <v>5202</v>
      </c>
      <c r="H348" s="5">
        <v>7728</v>
      </c>
      <c r="I348" s="5">
        <v>3914</v>
      </c>
      <c r="J348" s="5">
        <v>3592</v>
      </c>
      <c r="K348" s="5">
        <v>3877</v>
      </c>
      <c r="L348" s="5">
        <v>3500</v>
      </c>
      <c r="O348" s="2"/>
      <c r="P348" s="5">
        <v>4243</v>
      </c>
      <c r="S348" s="5">
        <v>98727</v>
      </c>
    </row>
    <row r="349" spans="1:19" s="5" customFormat="1" ht="11.25">
      <c r="A349" s="5" t="s">
        <v>50</v>
      </c>
      <c r="B349" s="2">
        <v>63655</v>
      </c>
      <c r="C349" s="5">
        <v>56345</v>
      </c>
      <c r="D349" s="5">
        <v>53389</v>
      </c>
      <c r="E349" s="5">
        <v>54250</v>
      </c>
      <c r="F349" s="5" t="s">
        <v>138</v>
      </c>
      <c r="G349" s="5">
        <v>63038</v>
      </c>
      <c r="H349" s="5">
        <v>67611</v>
      </c>
      <c r="I349" s="5">
        <v>72826</v>
      </c>
      <c r="J349" s="5">
        <v>81328</v>
      </c>
      <c r="K349" s="5">
        <v>91129</v>
      </c>
      <c r="L349" s="5">
        <v>95000</v>
      </c>
      <c r="O349" s="2"/>
      <c r="P349" s="5">
        <v>97770</v>
      </c>
      <c r="S349" s="5">
        <v>36676</v>
      </c>
    </row>
    <row r="350" spans="1:24" s="5" customFormat="1" ht="11.25">
      <c r="A350" s="5" t="s">
        <v>51</v>
      </c>
      <c r="B350" s="2">
        <v>7235</v>
      </c>
      <c r="C350" s="5">
        <v>8729</v>
      </c>
      <c r="D350" s="5">
        <v>9076</v>
      </c>
      <c r="E350" s="5">
        <v>10880</v>
      </c>
      <c r="F350" s="5">
        <v>13020</v>
      </c>
      <c r="G350" s="5">
        <v>7904</v>
      </c>
      <c r="H350" s="5">
        <v>8252</v>
      </c>
      <c r="I350" s="5">
        <v>7926</v>
      </c>
      <c r="J350" s="5">
        <v>8401</v>
      </c>
      <c r="K350" s="5">
        <v>7961</v>
      </c>
      <c r="L350" s="5">
        <v>7414</v>
      </c>
      <c r="M350" s="5">
        <v>7861</v>
      </c>
      <c r="N350" s="2">
        <v>8157</v>
      </c>
      <c r="O350" s="2">
        <v>9052</v>
      </c>
      <c r="P350" s="5">
        <v>7588</v>
      </c>
      <c r="Q350" s="5">
        <v>7834</v>
      </c>
      <c r="R350" s="5">
        <v>7093</v>
      </c>
      <c r="S350" s="5">
        <v>7267.68</v>
      </c>
      <c r="T350" s="5">
        <v>8736</v>
      </c>
      <c r="U350" s="5">
        <v>8539</v>
      </c>
      <c r="V350" s="5">
        <v>7733</v>
      </c>
      <c r="W350" s="5">
        <v>8133</v>
      </c>
      <c r="X350" s="5">
        <v>8942</v>
      </c>
    </row>
    <row r="351" spans="1:24" s="5" customFormat="1" ht="11.25">
      <c r="A351" s="5" t="s">
        <v>52</v>
      </c>
      <c r="B351" s="6">
        <v>5006620</v>
      </c>
      <c r="C351" s="5">
        <v>6425128</v>
      </c>
      <c r="D351" s="5">
        <v>8132096</v>
      </c>
      <c r="E351" s="5">
        <v>9792000</v>
      </c>
      <c r="F351" s="5">
        <v>11718000</v>
      </c>
      <c r="G351" s="5">
        <v>7113456</v>
      </c>
      <c r="H351" s="5">
        <f>H350*900</f>
        <v>7426800</v>
      </c>
      <c r="I351" s="5">
        <v>7133400</v>
      </c>
      <c r="J351" s="5">
        <v>7560900</v>
      </c>
      <c r="K351" s="5">
        <v>7164900</v>
      </c>
      <c r="L351" s="5">
        <v>6672960</v>
      </c>
      <c r="M351" s="5">
        <v>7074900</v>
      </c>
      <c r="N351" s="2">
        <v>7341300</v>
      </c>
      <c r="O351" s="2">
        <v>8146800</v>
      </c>
      <c r="P351" s="5">
        <v>6829200</v>
      </c>
      <c r="Q351" s="5">
        <v>7050960</v>
      </c>
      <c r="R351" s="5">
        <v>6383664</v>
      </c>
      <c r="S351" s="5">
        <v>6540912</v>
      </c>
      <c r="T351" s="5">
        <v>7862400</v>
      </c>
      <c r="U351" s="5">
        <v>7684992</v>
      </c>
      <c r="V351" s="5">
        <v>6959700</v>
      </c>
      <c r="W351" s="5">
        <v>7319700</v>
      </c>
      <c r="X351" s="5">
        <v>8047800</v>
      </c>
    </row>
    <row r="352" spans="1:24" ht="11.25">
      <c r="A352" s="3" t="s">
        <v>53</v>
      </c>
      <c r="B352" s="2">
        <v>2503310</v>
      </c>
      <c r="C352" s="3">
        <v>3233231</v>
      </c>
      <c r="D352" s="3">
        <v>4066048</v>
      </c>
      <c r="E352" s="3">
        <v>4896000</v>
      </c>
      <c r="F352" s="3">
        <v>5859000</v>
      </c>
      <c r="G352" s="3">
        <v>3556728</v>
      </c>
      <c r="H352" s="3">
        <f>H350*450</f>
        <v>3713400</v>
      </c>
      <c r="I352" s="3">
        <v>3566700</v>
      </c>
      <c r="J352" s="3">
        <v>3780450</v>
      </c>
      <c r="K352" s="3">
        <v>3582450</v>
      </c>
      <c r="L352" s="3">
        <v>3336480</v>
      </c>
      <c r="M352" s="3">
        <v>3537450</v>
      </c>
      <c r="N352" s="2">
        <v>3670650</v>
      </c>
      <c r="O352" s="2">
        <v>4073400</v>
      </c>
      <c r="P352" s="3">
        <v>3414600</v>
      </c>
      <c r="Q352" s="3">
        <v>3525480</v>
      </c>
      <c r="R352" s="3">
        <v>3191832</v>
      </c>
      <c r="S352" s="3">
        <v>3270456</v>
      </c>
      <c r="T352" s="3">
        <v>3931200</v>
      </c>
      <c r="U352" s="3">
        <v>3842496</v>
      </c>
      <c r="V352" s="3">
        <v>3479850</v>
      </c>
      <c r="W352" s="3">
        <v>3659850</v>
      </c>
      <c r="X352" s="3">
        <v>4023900</v>
      </c>
    </row>
    <row r="353" spans="2:15" ht="11.25">
      <c r="B353" s="2"/>
      <c r="O353" s="2"/>
    </row>
    <row r="354" spans="1:15" ht="11.25">
      <c r="A354" s="14" t="s">
        <v>54</v>
      </c>
      <c r="B354" s="2"/>
      <c r="O354" s="2"/>
    </row>
    <row r="355" spans="1:24" ht="11.25">
      <c r="A355" s="3" t="s">
        <v>76</v>
      </c>
      <c r="B355" s="2">
        <v>3079415</v>
      </c>
      <c r="C355" s="3">
        <v>5580268</v>
      </c>
      <c r="D355" s="3">
        <v>7422148</v>
      </c>
      <c r="E355" s="3">
        <v>7584352</v>
      </c>
      <c r="F355" s="3">
        <v>7974867</v>
      </c>
      <c r="G355" s="3">
        <v>8347339</v>
      </c>
      <c r="H355" s="3">
        <v>6644628</v>
      </c>
      <c r="I355" s="3">
        <v>5965514</v>
      </c>
      <c r="J355" s="3">
        <v>6437593</v>
      </c>
      <c r="K355" s="3">
        <v>8276859</v>
      </c>
      <c r="L355" s="3">
        <v>7330679</v>
      </c>
      <c r="M355" s="3">
        <v>8697623</v>
      </c>
      <c r="N355" s="2">
        <v>11872766</v>
      </c>
      <c r="O355" s="2">
        <v>11027564</v>
      </c>
      <c r="P355" s="3">
        <v>9578051</v>
      </c>
      <c r="Q355" s="3">
        <v>10035157</v>
      </c>
      <c r="R355" s="3">
        <v>9631175</v>
      </c>
      <c r="S355" s="3">
        <v>10548453</v>
      </c>
      <c r="T355" s="3">
        <v>11008870</v>
      </c>
      <c r="U355" s="3">
        <v>10091341</v>
      </c>
      <c r="V355" s="3">
        <v>9968223</v>
      </c>
      <c r="W355" s="3">
        <v>12652130</v>
      </c>
      <c r="X355" s="3">
        <v>14457678</v>
      </c>
    </row>
    <row r="356" spans="2:15" ht="11.25">
      <c r="B356" s="2"/>
      <c r="O356" s="2"/>
    </row>
    <row r="357" spans="1:15" ht="11.25">
      <c r="A357" s="14" t="s">
        <v>139</v>
      </c>
      <c r="B357" s="2"/>
      <c r="O357" s="2"/>
    </row>
    <row r="358" spans="1:24" ht="11.25">
      <c r="A358" s="3" t="s">
        <v>140</v>
      </c>
      <c r="B358" s="2">
        <v>171745</v>
      </c>
      <c r="C358" s="3">
        <v>95815</v>
      </c>
      <c r="D358" s="3">
        <v>104500</v>
      </c>
      <c r="E358" s="3">
        <v>117343</v>
      </c>
      <c r="F358" s="3">
        <v>83466</v>
      </c>
      <c r="G358" s="3">
        <v>69164</v>
      </c>
      <c r="H358" s="3">
        <v>107084</v>
      </c>
      <c r="I358" s="3">
        <v>106325</v>
      </c>
      <c r="J358" s="3">
        <v>63315</v>
      </c>
      <c r="K358" s="3">
        <v>130345</v>
      </c>
      <c r="L358" s="3">
        <v>89203</v>
      </c>
      <c r="M358" s="3">
        <v>130495</v>
      </c>
      <c r="N358" s="2">
        <v>102835</v>
      </c>
      <c r="O358" s="2">
        <v>100100</v>
      </c>
      <c r="P358" s="3">
        <v>64380</v>
      </c>
      <c r="Q358" s="3">
        <v>97931</v>
      </c>
      <c r="R358" s="3">
        <v>73160</v>
      </c>
      <c r="S358" s="3">
        <v>83107</v>
      </c>
      <c r="T358" s="3">
        <v>120108</v>
      </c>
      <c r="U358" s="3">
        <v>113000</v>
      </c>
      <c r="V358" s="3">
        <v>100159</v>
      </c>
      <c r="W358" s="3">
        <v>122547</v>
      </c>
      <c r="X358" s="3">
        <v>133852</v>
      </c>
    </row>
    <row r="359" spans="1:20" ht="11.25">
      <c r="A359" s="3" t="s">
        <v>55</v>
      </c>
      <c r="B359" s="2">
        <v>1842</v>
      </c>
      <c r="C359" s="3">
        <v>1363</v>
      </c>
      <c r="D359" s="3">
        <v>1241</v>
      </c>
      <c r="E359" s="3">
        <v>1460</v>
      </c>
      <c r="F359" s="3">
        <v>533</v>
      </c>
      <c r="H359" s="3">
        <v>1511</v>
      </c>
      <c r="I359" s="3">
        <v>1752</v>
      </c>
      <c r="J359" s="3">
        <v>1692</v>
      </c>
      <c r="K359" s="3">
        <v>1379</v>
      </c>
      <c r="L359" s="3">
        <v>2430</v>
      </c>
      <c r="M359" s="3">
        <v>984</v>
      </c>
      <c r="N359" s="3">
        <v>650</v>
      </c>
      <c r="O359" s="2">
        <v>851</v>
      </c>
      <c r="P359" s="3">
        <v>784</v>
      </c>
      <c r="S359" s="3">
        <v>2910</v>
      </c>
      <c r="T359" s="3">
        <v>2560</v>
      </c>
    </row>
    <row r="360" spans="1:15" ht="11.25">
      <c r="A360" s="3" t="s">
        <v>141</v>
      </c>
      <c r="B360" s="2">
        <f>B358/B359</f>
        <v>93.23832790445168</v>
      </c>
      <c r="C360" s="3">
        <v>243</v>
      </c>
      <c r="O360" s="2"/>
    </row>
    <row r="361" spans="1:15" ht="11.25">
      <c r="A361" s="14" t="s">
        <v>142</v>
      </c>
      <c r="B361" s="2"/>
      <c r="O361" s="2"/>
    </row>
    <row r="362" spans="1:24" ht="11.25">
      <c r="A362" s="3" t="s">
        <v>143</v>
      </c>
      <c r="B362" s="2"/>
      <c r="C362" s="3">
        <v>18039</v>
      </c>
      <c r="D362" s="3">
        <v>22820</v>
      </c>
      <c r="E362" s="3">
        <v>21224</v>
      </c>
      <c r="F362" s="3" t="s">
        <v>138</v>
      </c>
      <c r="G362" s="3">
        <v>15387</v>
      </c>
      <c r="H362" s="3">
        <v>14533</v>
      </c>
      <c r="I362" s="3">
        <v>12403</v>
      </c>
      <c r="J362" s="3">
        <v>13146</v>
      </c>
      <c r="K362" s="3">
        <v>17038</v>
      </c>
      <c r="L362" s="3">
        <v>20000</v>
      </c>
      <c r="O362" s="2"/>
      <c r="S362" s="3">
        <v>24788</v>
      </c>
      <c r="T362" s="3">
        <v>28706</v>
      </c>
      <c r="U362" s="3">
        <v>29361</v>
      </c>
      <c r="W362" s="3">
        <v>21654</v>
      </c>
      <c r="X362" s="3">
        <v>16310</v>
      </c>
    </row>
    <row r="363" spans="1:24" ht="11.25">
      <c r="A363" s="3" t="s">
        <v>51</v>
      </c>
      <c r="B363" s="2">
        <v>14712</v>
      </c>
      <c r="C363" s="3">
        <v>17225</v>
      </c>
      <c r="D363" s="3">
        <v>17905</v>
      </c>
      <c r="E363" s="3">
        <v>19003</v>
      </c>
      <c r="F363" s="3">
        <v>14325</v>
      </c>
      <c r="G363" s="3">
        <v>19612</v>
      </c>
      <c r="H363" s="3">
        <v>21330</v>
      </c>
      <c r="I363" s="3">
        <v>20536</v>
      </c>
      <c r="J363" s="3">
        <v>19602</v>
      </c>
      <c r="K363" s="3">
        <v>21953</v>
      </c>
      <c r="L363" s="3">
        <v>22415</v>
      </c>
      <c r="M363" s="3">
        <v>21704</v>
      </c>
      <c r="N363" s="2">
        <v>25881</v>
      </c>
      <c r="O363" s="2">
        <v>24655</v>
      </c>
      <c r="P363" s="3">
        <v>25233</v>
      </c>
      <c r="Q363" s="3">
        <v>30038</v>
      </c>
      <c r="R363" s="3">
        <v>30993</v>
      </c>
      <c r="S363" s="3">
        <v>32673.800000000003</v>
      </c>
      <c r="T363" s="3">
        <v>39003</v>
      </c>
      <c r="U363" s="3">
        <v>37852</v>
      </c>
      <c r="V363" s="3">
        <v>37701</v>
      </c>
      <c r="W363" s="3">
        <v>38567</v>
      </c>
      <c r="X363" s="3">
        <v>40770</v>
      </c>
    </row>
    <row r="364" spans="1:24" ht="11.25">
      <c r="A364" s="3" t="s">
        <v>52</v>
      </c>
      <c r="B364" s="2">
        <v>2780568</v>
      </c>
      <c r="C364" s="3">
        <v>3607602</v>
      </c>
      <c r="D364" s="3">
        <v>3581000</v>
      </c>
      <c r="E364" s="3">
        <v>3800600</v>
      </c>
      <c r="F364" s="3">
        <v>2865000</v>
      </c>
      <c r="G364" s="3">
        <v>3922330</v>
      </c>
      <c r="H364" s="3">
        <f>H363*200</f>
        <v>4266000</v>
      </c>
      <c r="I364" s="3">
        <v>4107200</v>
      </c>
      <c r="J364" s="3">
        <v>3920400</v>
      </c>
      <c r="K364" s="3">
        <v>4390600</v>
      </c>
      <c r="L364" s="3">
        <v>4482930</v>
      </c>
      <c r="M364" s="3">
        <v>4340800</v>
      </c>
      <c r="N364" s="2">
        <v>5176200</v>
      </c>
      <c r="O364" s="2">
        <v>4931000</v>
      </c>
      <c r="P364" s="3">
        <v>5046660</v>
      </c>
      <c r="Q364" s="3">
        <v>6007600</v>
      </c>
      <c r="R364" s="3">
        <v>6198500</v>
      </c>
      <c r="S364" s="3">
        <v>6534760</v>
      </c>
      <c r="T364" s="3">
        <v>7800600</v>
      </c>
      <c r="U364" s="3">
        <v>7570450</v>
      </c>
      <c r="V364" s="3">
        <v>7540200</v>
      </c>
      <c r="W364" s="3">
        <v>7713400</v>
      </c>
      <c r="X364" s="3">
        <v>8154000</v>
      </c>
    </row>
    <row r="365" spans="1:24" ht="11.25">
      <c r="A365" s="3" t="s">
        <v>53</v>
      </c>
      <c r="B365" s="2">
        <v>1853712</v>
      </c>
      <c r="C365" s="3">
        <v>2402613</v>
      </c>
      <c r="D365" s="3">
        <v>2148600</v>
      </c>
      <c r="E365" s="3">
        <v>2280360</v>
      </c>
      <c r="F365" s="3">
        <v>1719000</v>
      </c>
      <c r="G365" s="3">
        <v>2353398</v>
      </c>
      <c r="H365" s="3">
        <f>H363*120</f>
        <v>2559600</v>
      </c>
      <c r="I365" s="3">
        <v>2464320</v>
      </c>
      <c r="J365" s="3">
        <v>2352240</v>
      </c>
      <c r="K365" s="3">
        <v>2634360</v>
      </c>
      <c r="L365" s="3">
        <v>2689758</v>
      </c>
      <c r="M365" s="3">
        <v>2604480</v>
      </c>
      <c r="N365" s="2">
        <v>3105720</v>
      </c>
      <c r="O365" s="2">
        <v>2958600</v>
      </c>
      <c r="P365" s="3">
        <v>3027996</v>
      </c>
      <c r="Q365" s="3">
        <v>3604560</v>
      </c>
      <c r="R365" s="3">
        <v>3719100</v>
      </c>
      <c r="S365" s="3">
        <v>3920856</v>
      </c>
      <c r="T365" s="3">
        <v>4680360</v>
      </c>
      <c r="U365" s="3">
        <v>4542270</v>
      </c>
      <c r="V365" s="3">
        <v>4524120</v>
      </c>
      <c r="W365" s="3">
        <v>4628040</v>
      </c>
      <c r="X365" s="3">
        <v>4892400</v>
      </c>
    </row>
    <row r="366" spans="2:15" ht="11.25">
      <c r="B366" s="2"/>
      <c r="O366" s="2"/>
    </row>
    <row r="367" spans="1:15" ht="11.25">
      <c r="A367" s="14" t="s">
        <v>66</v>
      </c>
      <c r="B367" s="2"/>
      <c r="O367" s="2"/>
    </row>
    <row r="368" spans="1:23" ht="11.25">
      <c r="A368" s="3" t="s">
        <v>152</v>
      </c>
      <c r="B368" s="2"/>
      <c r="C368" s="3">
        <v>4053</v>
      </c>
      <c r="D368" s="3">
        <v>6409</v>
      </c>
      <c r="E368" s="3">
        <v>6265</v>
      </c>
      <c r="F368" s="3" t="s">
        <v>138</v>
      </c>
      <c r="G368" s="3">
        <v>5842</v>
      </c>
      <c r="H368" s="3">
        <v>7770</v>
      </c>
      <c r="I368" s="3">
        <v>9645</v>
      </c>
      <c r="J368" s="3">
        <v>9911</v>
      </c>
      <c r="K368" s="3">
        <v>13018</v>
      </c>
      <c r="L368" s="3">
        <v>14500</v>
      </c>
      <c r="O368" s="2"/>
      <c r="S368" s="3">
        <v>11434</v>
      </c>
      <c r="W368" s="3">
        <v>17323</v>
      </c>
    </row>
    <row r="369" spans="1:24" ht="11.25">
      <c r="A369" s="3" t="s">
        <v>51</v>
      </c>
      <c r="B369" s="2"/>
      <c r="D369" s="3">
        <v>992</v>
      </c>
      <c r="E369" s="3">
        <v>1137</v>
      </c>
      <c r="F369" s="3">
        <v>1316</v>
      </c>
      <c r="G369" s="3">
        <v>1326</v>
      </c>
      <c r="H369" s="3">
        <v>1253</v>
      </c>
      <c r="I369" s="3">
        <v>1171</v>
      </c>
      <c r="J369" s="3">
        <v>1494</v>
      </c>
      <c r="K369" s="3">
        <v>886</v>
      </c>
      <c r="L369" s="3">
        <v>1341</v>
      </c>
      <c r="M369" s="3">
        <v>1401</v>
      </c>
      <c r="N369" s="2">
        <v>1735</v>
      </c>
      <c r="O369" s="2">
        <v>2096</v>
      </c>
      <c r="P369" s="3">
        <v>1396</v>
      </c>
      <c r="Q369" s="3">
        <v>2398</v>
      </c>
      <c r="R369" s="3">
        <v>2528</v>
      </c>
      <c r="S369" s="3">
        <v>2198.56</v>
      </c>
      <c r="T369" s="3">
        <v>2631</v>
      </c>
      <c r="U369" s="3">
        <v>1655</v>
      </c>
      <c r="V369" s="3">
        <v>1363</v>
      </c>
      <c r="W369" s="3">
        <v>2199</v>
      </c>
      <c r="X369" s="3">
        <v>2423</v>
      </c>
    </row>
    <row r="370" spans="1:24" ht="11.25">
      <c r="A370" s="3" t="s">
        <v>52</v>
      </c>
      <c r="B370" s="2"/>
      <c r="D370" s="3">
        <v>74400</v>
      </c>
      <c r="E370" s="3">
        <v>85275</v>
      </c>
      <c r="F370" s="3">
        <v>98700</v>
      </c>
      <c r="G370" s="3">
        <v>99469</v>
      </c>
      <c r="H370" s="3">
        <v>93975</v>
      </c>
      <c r="I370" s="3">
        <v>87825</v>
      </c>
      <c r="J370" s="3">
        <v>112050</v>
      </c>
      <c r="K370" s="3">
        <v>66450</v>
      </c>
      <c r="L370" s="3">
        <v>100575</v>
      </c>
      <c r="M370" s="3">
        <v>105075</v>
      </c>
      <c r="N370" s="2">
        <v>130125</v>
      </c>
      <c r="O370" s="2">
        <v>157200</v>
      </c>
      <c r="P370" s="3">
        <v>104664</v>
      </c>
      <c r="Q370" s="3">
        <v>179844</v>
      </c>
      <c r="R370" s="3">
        <v>189588</v>
      </c>
      <c r="S370" s="3">
        <v>164892</v>
      </c>
      <c r="T370" s="3">
        <v>197325</v>
      </c>
      <c r="U370" s="3">
        <v>124152</v>
      </c>
      <c r="V370" s="3">
        <v>102225</v>
      </c>
      <c r="W370" s="3">
        <v>164925</v>
      </c>
      <c r="X370" s="3">
        <v>181725</v>
      </c>
    </row>
    <row r="371" spans="1:24" ht="11.25">
      <c r="A371" s="3" t="s">
        <v>53</v>
      </c>
      <c r="B371" s="2"/>
      <c r="D371" s="3">
        <v>37200</v>
      </c>
      <c r="E371" s="3">
        <v>40950</v>
      </c>
      <c r="F371" s="3">
        <v>49350</v>
      </c>
      <c r="G371" s="3">
        <v>59681</v>
      </c>
      <c r="H371" s="3">
        <v>56385</v>
      </c>
      <c r="I371" s="3">
        <v>52695</v>
      </c>
      <c r="J371" s="3">
        <v>67230</v>
      </c>
      <c r="K371" s="3">
        <v>39870</v>
      </c>
      <c r="L371" s="3">
        <v>60345</v>
      </c>
      <c r="M371" s="3">
        <v>63045</v>
      </c>
      <c r="N371" s="2">
        <v>78075</v>
      </c>
      <c r="O371" s="2">
        <v>94320</v>
      </c>
      <c r="P371" s="3">
        <v>62798</v>
      </c>
      <c r="Q371" s="3">
        <v>107906.4</v>
      </c>
      <c r="R371" s="3">
        <v>113753</v>
      </c>
      <c r="S371" s="3">
        <v>98935.20000000001</v>
      </c>
      <c r="T371" s="3">
        <v>118395</v>
      </c>
      <c r="U371" s="3">
        <v>74491.2</v>
      </c>
      <c r="V371" s="3">
        <v>61335</v>
      </c>
      <c r="W371" s="3">
        <v>98955</v>
      </c>
      <c r="X371" s="3">
        <v>109035</v>
      </c>
    </row>
    <row r="372" spans="1:15" ht="11.25">
      <c r="A372" s="14" t="s">
        <v>144</v>
      </c>
      <c r="B372" s="2"/>
      <c r="O372" s="2"/>
    </row>
    <row r="373" spans="1:15" ht="11.25">
      <c r="A373" s="3" t="s">
        <v>145</v>
      </c>
      <c r="B373" s="2"/>
      <c r="O373" s="2"/>
    </row>
    <row r="374" spans="1:24" ht="11.25">
      <c r="A374" s="3" t="s">
        <v>146</v>
      </c>
      <c r="B374" s="2">
        <v>5416550</v>
      </c>
      <c r="C374" s="3">
        <v>7795364</v>
      </c>
      <c r="D374" s="3">
        <v>9210235</v>
      </c>
      <c r="E374" s="3">
        <v>8168432</v>
      </c>
      <c r="F374" s="3">
        <v>8588379</v>
      </c>
      <c r="G374" s="3">
        <v>8491463</v>
      </c>
      <c r="H374" s="3">
        <v>8242504</v>
      </c>
      <c r="I374" s="3">
        <v>8455917</v>
      </c>
      <c r="J374" s="3">
        <v>8329011</v>
      </c>
      <c r="K374" s="3">
        <v>8428611</v>
      </c>
      <c r="L374" s="3">
        <v>8589552</v>
      </c>
      <c r="M374" s="3">
        <v>8816623</v>
      </c>
      <c r="N374" s="2">
        <v>8964840</v>
      </c>
      <c r="O374" s="2">
        <v>9953565</v>
      </c>
      <c r="P374" s="3">
        <v>10690338</v>
      </c>
      <c r="Q374" s="3">
        <v>11211590</v>
      </c>
      <c r="R374" s="3">
        <v>11669210</v>
      </c>
      <c r="S374" s="3">
        <v>11869579</v>
      </c>
      <c r="T374" s="3">
        <v>11670302</v>
      </c>
      <c r="U374" s="3">
        <v>12018991</v>
      </c>
      <c r="V374" s="3">
        <v>10720882</v>
      </c>
      <c r="W374" s="3">
        <v>11214550</v>
      </c>
      <c r="X374" s="3">
        <v>11915126</v>
      </c>
    </row>
    <row r="375" spans="1:24" ht="11.25">
      <c r="A375" s="3" t="s">
        <v>52</v>
      </c>
      <c r="B375" s="2">
        <v>24337489</v>
      </c>
      <c r="C375" s="3">
        <v>37897115</v>
      </c>
      <c r="D375" s="3">
        <v>40365958</v>
      </c>
      <c r="E375" s="3">
        <v>38595615</v>
      </c>
      <c r="F375" s="3">
        <v>39502923</v>
      </c>
      <c r="G375" s="3">
        <v>38927204</v>
      </c>
      <c r="H375" s="3">
        <v>37584341</v>
      </c>
      <c r="I375" s="3">
        <v>37468249</v>
      </c>
      <c r="J375" s="3">
        <v>35348891</v>
      </c>
      <c r="K375" s="3">
        <v>36909285</v>
      </c>
      <c r="L375" s="3">
        <v>38052455</v>
      </c>
      <c r="M375" s="3">
        <v>39438212</v>
      </c>
      <c r="N375" s="2">
        <v>39714623</v>
      </c>
      <c r="O375" s="2">
        <v>44255514</v>
      </c>
      <c r="P375" s="3">
        <v>48634832</v>
      </c>
      <c r="Q375" s="3">
        <v>50817120</v>
      </c>
      <c r="R375" s="3">
        <v>53064713</v>
      </c>
      <c r="S375" s="3">
        <v>53927570</v>
      </c>
      <c r="T375" s="3">
        <v>53227712</v>
      </c>
      <c r="U375" s="3">
        <v>55013998</v>
      </c>
      <c r="V375" s="3">
        <v>47848981</v>
      </c>
      <c r="W375" s="3">
        <v>52200952</v>
      </c>
      <c r="X375" s="3">
        <v>56134256</v>
      </c>
    </row>
    <row r="376" spans="1:24" ht="11.25">
      <c r="A376" s="3" t="s">
        <v>53</v>
      </c>
      <c r="B376" s="2">
        <v>19007060</v>
      </c>
      <c r="C376" s="3">
        <v>29965666</v>
      </c>
      <c r="D376" s="3">
        <v>30800751</v>
      </c>
      <c r="E376" s="3">
        <v>30048504</v>
      </c>
      <c r="F376" s="3">
        <v>30740883</v>
      </c>
      <c r="G376" s="3">
        <v>30488884</v>
      </c>
      <c r="H376" s="3">
        <v>29880350</v>
      </c>
      <c r="I376" s="3">
        <v>29473121</v>
      </c>
      <c r="J376" s="3">
        <v>27767402</v>
      </c>
      <c r="K376" s="3">
        <v>28577082</v>
      </c>
      <c r="L376" s="3">
        <v>30112764</v>
      </c>
      <c r="M376" s="3">
        <v>30578971</v>
      </c>
      <c r="N376" s="2">
        <v>31549691</v>
      </c>
      <c r="O376" s="2">
        <v>35312284</v>
      </c>
      <c r="P376" s="3">
        <v>38578868</v>
      </c>
      <c r="Q376" s="3">
        <v>40773787</v>
      </c>
      <c r="R376" s="3">
        <v>41719106</v>
      </c>
      <c r="S376" s="3">
        <v>43310912</v>
      </c>
      <c r="T376" s="3">
        <v>43380811</v>
      </c>
      <c r="U376" s="3">
        <v>44903260</v>
      </c>
      <c r="V376" s="3">
        <v>40339069.25</v>
      </c>
      <c r="W376" s="3">
        <v>42299705</v>
      </c>
      <c r="X376" s="3">
        <v>45128145</v>
      </c>
    </row>
    <row r="377" spans="2:15" ht="11.25">
      <c r="B377" s="2"/>
      <c r="O377" s="2"/>
    </row>
    <row r="378" spans="1:15" ht="11.25">
      <c r="A378" s="14" t="s">
        <v>147</v>
      </c>
      <c r="B378" s="2"/>
      <c r="O378" s="2"/>
    </row>
    <row r="379" spans="1:24" ht="11.25">
      <c r="A379" s="3" t="s">
        <v>56</v>
      </c>
      <c r="B379" s="2">
        <v>2004619</v>
      </c>
      <c r="C379" s="3">
        <v>2263463</v>
      </c>
      <c r="D379" s="3">
        <v>2153322</v>
      </c>
      <c r="E379" s="3">
        <v>2664928</v>
      </c>
      <c r="F379" s="3">
        <v>2851257</v>
      </c>
      <c r="G379" s="3">
        <v>2405968</v>
      </c>
      <c r="H379" s="3">
        <v>2640152</v>
      </c>
      <c r="I379" s="3">
        <v>2949537</v>
      </c>
      <c r="J379" s="3">
        <v>3373885</v>
      </c>
      <c r="K379" s="3">
        <v>3427440</v>
      </c>
      <c r="L379" s="3">
        <v>4033692</v>
      </c>
      <c r="M379" s="3">
        <v>3533962</v>
      </c>
      <c r="N379" s="2">
        <v>2742949</v>
      </c>
      <c r="O379" s="2">
        <v>3573489</v>
      </c>
      <c r="P379" s="3">
        <v>4089287</v>
      </c>
      <c r="Q379" s="3">
        <v>4229782</v>
      </c>
      <c r="R379" s="3">
        <v>5778705</v>
      </c>
      <c r="S379" s="3">
        <v>4806281</v>
      </c>
      <c r="T379" s="3">
        <v>5105050</v>
      </c>
      <c r="U379" s="3">
        <v>5006178</v>
      </c>
      <c r="V379" s="3">
        <v>4942089</v>
      </c>
      <c r="W379" s="3">
        <v>5001328</v>
      </c>
      <c r="X379" s="3">
        <v>5206242</v>
      </c>
    </row>
    <row r="380" spans="1:24" ht="11.25">
      <c r="A380" s="3" t="s">
        <v>57</v>
      </c>
      <c r="B380" s="2">
        <v>24055428</v>
      </c>
      <c r="C380" s="3">
        <v>25710768</v>
      </c>
      <c r="D380" s="3">
        <v>25839864</v>
      </c>
      <c r="E380" s="3">
        <v>31979136</v>
      </c>
      <c r="F380" s="3">
        <v>34215080</v>
      </c>
      <c r="G380" s="3">
        <f>G379*12</f>
        <v>28871616</v>
      </c>
      <c r="H380" s="3">
        <f>H379*12</f>
        <v>31681824</v>
      </c>
      <c r="I380" s="3">
        <f>I379*12</f>
        <v>35394444</v>
      </c>
      <c r="J380" s="3">
        <v>40486620</v>
      </c>
      <c r="K380" s="3">
        <f aca="true" t="shared" si="112" ref="K380:P380">K379*12</f>
        <v>41129280</v>
      </c>
      <c r="L380" s="3">
        <f t="shared" si="112"/>
        <v>48404304</v>
      </c>
      <c r="M380" s="3">
        <f t="shared" si="112"/>
        <v>42407544</v>
      </c>
      <c r="N380" s="3">
        <f t="shared" si="112"/>
        <v>32915388</v>
      </c>
      <c r="O380" s="3">
        <f t="shared" si="112"/>
        <v>42881868</v>
      </c>
      <c r="P380" s="3">
        <f t="shared" si="112"/>
        <v>49071444</v>
      </c>
      <c r="Q380" s="3">
        <f>Q379*12</f>
        <v>50757384</v>
      </c>
      <c r="R380" s="3">
        <f>R379*12</f>
        <v>69344460</v>
      </c>
      <c r="S380" s="3">
        <f>S379*12</f>
        <v>57675372</v>
      </c>
      <c r="T380" s="3">
        <f>T379*12</f>
        <v>61260600</v>
      </c>
      <c r="U380" s="3">
        <f>U379*12</f>
        <v>60074136</v>
      </c>
      <c r="V380" s="3">
        <v>58590684</v>
      </c>
      <c r="W380" s="3">
        <v>58772856</v>
      </c>
      <c r="X380" s="3">
        <f>X379*12</f>
        <v>62474904</v>
      </c>
    </row>
    <row r="381" spans="2:15" ht="11.25">
      <c r="B381" s="2"/>
      <c r="O381" s="2"/>
    </row>
    <row r="382" spans="1:15" ht="11.25">
      <c r="A382" s="14" t="s">
        <v>58</v>
      </c>
      <c r="B382" s="6"/>
      <c r="O382" s="2"/>
    </row>
    <row r="383" spans="1:24" ht="11.25">
      <c r="A383" s="3" t="s">
        <v>59</v>
      </c>
      <c r="B383" s="2" t="s">
        <v>138</v>
      </c>
      <c r="C383" s="3">
        <v>28180</v>
      </c>
      <c r="D383" s="3">
        <v>32371</v>
      </c>
      <c r="E383" s="3">
        <v>26780</v>
      </c>
      <c r="F383" s="3">
        <v>25107</v>
      </c>
      <c r="G383" s="3">
        <v>23298</v>
      </c>
      <c r="H383" s="3">
        <v>29434</v>
      </c>
      <c r="I383" s="3">
        <v>24310</v>
      </c>
      <c r="J383" s="3">
        <v>28939</v>
      </c>
      <c r="K383" s="3">
        <v>40748</v>
      </c>
      <c r="L383" s="3">
        <v>24485</v>
      </c>
      <c r="M383" s="3">
        <v>23632</v>
      </c>
      <c r="N383" s="2">
        <v>7369</v>
      </c>
      <c r="O383" s="2">
        <v>44277</v>
      </c>
      <c r="P383" s="3">
        <v>37658</v>
      </c>
      <c r="Q383" s="3">
        <v>10367</v>
      </c>
      <c r="R383" s="3">
        <v>31770</v>
      </c>
      <c r="S383" s="3">
        <v>50414</v>
      </c>
      <c r="T383" s="3">
        <v>36091</v>
      </c>
      <c r="U383" s="3">
        <v>45201</v>
      </c>
      <c r="V383" s="3">
        <v>39563</v>
      </c>
      <c r="W383" s="3">
        <v>45861</v>
      </c>
      <c r="X383" s="3">
        <v>62071</v>
      </c>
    </row>
    <row r="384" spans="1:24" ht="11.25">
      <c r="A384" s="3" t="s">
        <v>52</v>
      </c>
      <c r="B384" s="6">
        <v>282574.7</v>
      </c>
      <c r="C384" s="3">
        <v>368696</v>
      </c>
      <c r="D384" s="3">
        <v>558050</v>
      </c>
      <c r="E384" s="3">
        <v>429284</v>
      </c>
      <c r="F384" s="3">
        <v>403989</v>
      </c>
      <c r="G384" s="3">
        <v>401568</v>
      </c>
      <c r="H384" s="3">
        <v>444902</v>
      </c>
      <c r="I384" s="3">
        <v>441535</v>
      </c>
      <c r="J384" s="3">
        <v>473985</v>
      </c>
      <c r="K384" s="3">
        <v>606073</v>
      </c>
      <c r="L384" s="3">
        <v>453233</v>
      </c>
      <c r="M384" s="3">
        <v>363347</v>
      </c>
      <c r="N384" s="2">
        <v>126477</v>
      </c>
      <c r="O384" s="2">
        <v>641170</v>
      </c>
      <c r="P384" s="3">
        <v>625491</v>
      </c>
      <c r="Q384" s="3">
        <v>167522</v>
      </c>
      <c r="R384" s="3">
        <v>496712</v>
      </c>
      <c r="S384" s="3">
        <v>839346</v>
      </c>
      <c r="T384" s="3">
        <v>613002</v>
      </c>
      <c r="U384" s="3">
        <v>751380</v>
      </c>
      <c r="V384" s="3">
        <v>596507</v>
      </c>
      <c r="W384" s="3">
        <v>729036</v>
      </c>
      <c r="X384" s="3">
        <v>968316</v>
      </c>
    </row>
    <row r="385" spans="1:24" ht="11.25">
      <c r="A385" s="3" t="s">
        <v>53</v>
      </c>
      <c r="B385" s="6"/>
      <c r="C385" s="3">
        <v>281800</v>
      </c>
      <c r="D385" s="3">
        <v>396990</v>
      </c>
      <c r="E385" s="3">
        <v>353511</v>
      </c>
      <c r="F385" s="3">
        <v>317449</v>
      </c>
      <c r="G385" s="3">
        <v>321643</v>
      </c>
      <c r="H385" s="3">
        <v>355095</v>
      </c>
      <c r="I385" s="3">
        <v>366049</v>
      </c>
      <c r="J385" s="3">
        <v>288431</v>
      </c>
      <c r="K385" s="3">
        <v>486099</v>
      </c>
      <c r="L385" s="3">
        <v>364740</v>
      </c>
      <c r="M385" s="3">
        <v>297707</v>
      </c>
      <c r="N385" s="2">
        <v>103777</v>
      </c>
      <c r="O385" s="2">
        <v>507936</v>
      </c>
      <c r="P385" s="3">
        <v>492008</v>
      </c>
      <c r="Q385" s="3">
        <v>135764</v>
      </c>
      <c r="R385" s="3">
        <v>409503</v>
      </c>
      <c r="S385" s="3">
        <v>698660</v>
      </c>
      <c r="T385" s="3">
        <v>512227</v>
      </c>
      <c r="U385" s="3">
        <v>620149</v>
      </c>
      <c r="V385" s="3">
        <v>489318</v>
      </c>
      <c r="W385" s="3">
        <v>595393</v>
      </c>
      <c r="X385" s="3">
        <v>795973</v>
      </c>
    </row>
    <row r="386" ht="11.25">
      <c r="O386" s="2"/>
    </row>
    <row r="387" ht="11.25">
      <c r="O387" s="2"/>
    </row>
    <row r="388" ht="11.25">
      <c r="O388" s="2"/>
    </row>
    <row r="389" spans="1:24" ht="18.75">
      <c r="A389" s="34" t="s">
        <v>148</v>
      </c>
      <c r="B389" s="3">
        <f>B15+B27+B31+B36+B49+B61+B77+B81+B86+B98+B120+B126+B132+B137+B142+B147+B152+B157+B162+B167+B172+B177+B182+B187+B192+B197+B202+B207+B212+B220+B225+B230+B235+B240+B245+B250+B258+B262+B270+B275+B280+B284+B288+B292+B296+B300+B304+B308+B313+B317+B321+B325+B329+B333+B337+B341</f>
        <v>149871.425</v>
      </c>
      <c r="C389" s="3">
        <f>C15+C27+C31+C36+C49+C61+C77+C81+C86+C98+C120+C126+C132+C137+C142+C147+C152+C157+C162+C167+C172+C177+C182+C187+C192+C197+C202+C207+C212+C220+C225+C230+C235+C240+C245+C250+C258+C262+C270+C275+C280+C284+C288+C292+C296+C300+C304+C308+C313+C317+C321+C325+C329+C333+C337+C341</f>
        <v>147446.2</v>
      </c>
      <c r="D389" s="3">
        <f>D15+D27+D31+D36+D49+D61+D77+D81+D86+D98+D120+D126+D132+D137+D142+D147+D152+D157+D162+D167+D172+D177+D182+D187+D192+D197+D202+D207+D212+D220+D225+D230+D235+D240+D245+D250+D258+D262+D270+D275+D280+D284+D288+D292+D296+D300+D304+D308+D313+D317+D321+D325+D329+D333+D337+D341</f>
        <v>193623.53</v>
      </c>
      <c r="E389" s="3">
        <f>E15+E27+E31+E36+E49+E61+E77+E81+E86+E98+E120+E126+E132+E137+E142+E147+E152+E157+E162+E167+E172+E177+E182+E187+E192+E197+E202+E207+E212+E220+E225+E230+E235+E240+E245+E250+E258+E262+E270+E275+E280+E284+E288+E292+E296+E300+E304+E308+E313+E317+E321+E325+E329+E333+E337+E341</f>
        <v>184090.25</v>
      </c>
      <c r="F389" s="3">
        <f>F15+F27+F31+F36+F49+F61+F77+F81+F86+F98+F120+F126+F132+F137+F142+F147+F152+F157+F162+F167+F172+F177+F182+F187+F192+F197+F202+F207+F212+F220+F225+F230+F235+F240+F245+F250+F258+F262+F270+F275+F280+F284+F288+F292+F296+F300+F304+F308+F313+F317+F321+F325+F329+F333+F337+F341</f>
        <v>189787.8</v>
      </c>
      <c r="G389" s="3">
        <f aca="true" t="shared" si="113" ref="G389:X389">G15+G27+G31+G36+G49+G61+G77+G81+G86+G98+G120+G126+G132+G137+G142+G147+G152+G157+G162+G167+G172+G177+G182+G187+G192+G197+G202+G207+G212+G220+G225+G230+G235+G240+G245+G250+G258+G262+G270+G275+G280+G284+G288+G292+G296+G300+G304+G308+G313+G317+G321+G325+G329+G333+G337+G341</f>
        <v>196661.5</v>
      </c>
      <c r="H389" s="3">
        <f t="shared" si="113"/>
        <v>178254.49</v>
      </c>
      <c r="I389" s="3">
        <f t="shared" si="113"/>
        <v>195897.25</v>
      </c>
      <c r="J389" s="3">
        <f t="shared" si="113"/>
        <v>204579.82999999996</v>
      </c>
      <c r="K389" s="3">
        <f t="shared" si="113"/>
        <v>219495.8</v>
      </c>
      <c r="L389" s="3">
        <f t="shared" si="113"/>
        <v>177457</v>
      </c>
      <c r="M389" s="3">
        <f t="shared" si="113"/>
        <v>217332.4</v>
      </c>
      <c r="N389" s="3">
        <f t="shared" si="113"/>
        <v>216323.84999999998</v>
      </c>
      <c r="O389" s="3">
        <f t="shared" si="113"/>
        <v>235588.77</v>
      </c>
      <c r="P389" s="3">
        <f t="shared" si="113"/>
        <v>227978</v>
      </c>
      <c r="Q389" s="3">
        <f t="shared" si="113"/>
        <v>251161.92312500006</v>
      </c>
      <c r="R389" s="3">
        <f t="shared" si="113"/>
        <v>245586.79625</v>
      </c>
      <c r="S389" s="3">
        <f t="shared" si="113"/>
        <v>256571.5735625</v>
      </c>
      <c r="T389" s="3">
        <f t="shared" si="113"/>
        <v>258309.66375</v>
      </c>
      <c r="U389" s="3">
        <f t="shared" si="113"/>
        <v>262526.77237500006</v>
      </c>
      <c r="V389" s="3">
        <f t="shared" si="113"/>
        <v>242409.34420000005</v>
      </c>
      <c r="W389" s="3">
        <f t="shared" si="113"/>
        <v>326817.3566964285</v>
      </c>
      <c r="X389" s="3">
        <f t="shared" si="113"/>
        <v>286852.78500000003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2012-03-15T15:34:53Z</cp:lastPrinted>
  <dcterms:created xsi:type="dcterms:W3CDTF">1999-12-15T16:18:39Z</dcterms:created>
  <dcterms:modified xsi:type="dcterms:W3CDTF">2023-03-27T15:33:31Z</dcterms:modified>
  <cp:category/>
  <cp:version/>
  <cp:contentType/>
  <cp:contentStatus/>
</cp:coreProperties>
</file>