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10" windowWidth="8970" windowHeight="11730" firstSheet="1" activeTab="1"/>
  </bookViews>
  <sheets>
    <sheet name="citrusunitta" sheetId="1" r:id="rId1"/>
    <sheet name="Valueexports" sheetId="2" r:id="rId2"/>
    <sheet name="unitsexports" sheetId="3" r:id="rId3"/>
  </sheets>
  <definedNames>
    <definedName name="_xlnm.Print_Area" localSheetId="0">'citrusunitta'!$D$24:$K$38</definedName>
    <definedName name="_xlnm.Print_Area" localSheetId="1">'Valueexports'!$A$12:$F$21</definedName>
  </definedNames>
  <calcPr fullCalcOnLoad="1"/>
</workbook>
</file>

<file path=xl/sharedStrings.xml><?xml version="1.0" encoding="utf-8"?>
<sst xmlns="http://schemas.openxmlformats.org/spreadsheetml/2006/main" count="138" uniqueCount="81">
  <si>
    <t>Citrus</t>
  </si>
  <si>
    <t>Marine Products</t>
  </si>
  <si>
    <t>Papayas</t>
  </si>
  <si>
    <t>Other</t>
  </si>
  <si>
    <t>Mangoes</t>
  </si>
  <si>
    <t>Bananas (tonne)</t>
  </si>
  <si>
    <t>Sugar (Long Ton)</t>
  </si>
  <si>
    <t>Orange Concentrate (gal)</t>
  </si>
  <si>
    <t>Grapefruit Concentrate (gal)</t>
  </si>
  <si>
    <t>Grapefruit Squash  (gal)</t>
  </si>
  <si>
    <t xml:space="preserve">Orange Squash (gal) </t>
  </si>
  <si>
    <t>Molasses (gals)</t>
  </si>
  <si>
    <t>Pepper Sauce</t>
  </si>
  <si>
    <t>Red Kidney Beans</t>
  </si>
  <si>
    <t>Black Eye Peas</t>
  </si>
  <si>
    <t>Orange Oil (lbs)</t>
  </si>
  <si>
    <t>Grapefruit Oil (lbs)</t>
  </si>
  <si>
    <t>Sugar Products</t>
  </si>
  <si>
    <t>Cocoa Beans</t>
  </si>
  <si>
    <t>Honey</t>
  </si>
  <si>
    <t>Peanuts</t>
  </si>
  <si>
    <t>Pepper Sauce (lbs)</t>
  </si>
  <si>
    <t>Papayas (lbs)</t>
  </si>
  <si>
    <t>Red Kidney Beans (lbs)</t>
  </si>
  <si>
    <t>Black Eye Peas (lbs)</t>
  </si>
  <si>
    <t>Mangoes (lbs)</t>
  </si>
  <si>
    <t>Cocoa Beans (lbs)</t>
  </si>
  <si>
    <t>Honey (lbs)</t>
  </si>
  <si>
    <t>Peanuts (lbs)</t>
  </si>
  <si>
    <t>( '000 Units )</t>
  </si>
  <si>
    <t>Marine Products (lbs)</t>
  </si>
  <si>
    <r>
      <t xml:space="preserve">Commodities </t>
    </r>
    <r>
      <rPr>
        <b/>
        <vertAlign val="superscript"/>
        <sz val="11"/>
        <rFont val="Times New Roman"/>
        <family val="1"/>
      </rPr>
      <t>a</t>
    </r>
  </si>
  <si>
    <r>
      <t>Source:</t>
    </r>
    <r>
      <rPr>
        <b/>
        <vertAlign val="superscript"/>
        <sz val="11"/>
        <rFont val="Times New Roman"/>
        <family val="1"/>
      </rPr>
      <t xml:space="preserve"> a</t>
    </r>
    <r>
      <rPr>
        <b/>
        <sz val="11"/>
        <rFont val="Times New Roman"/>
        <family val="1"/>
      </rPr>
      <t xml:space="preserve"> All export commodities figures are from Central Statistics Office</t>
    </r>
  </si>
  <si>
    <r>
      <t xml:space="preserve">            </t>
    </r>
    <r>
      <rPr>
        <b/>
        <vertAlign val="superscript"/>
        <sz val="11"/>
        <rFont val="Times New Roman"/>
        <family val="1"/>
      </rPr>
      <t xml:space="preserve"> b</t>
    </r>
    <r>
      <rPr>
        <b/>
        <sz val="11"/>
        <rFont val="Times New Roman"/>
        <family val="1"/>
      </rPr>
      <t xml:space="preserve"> Marine Product figures for 2000 and 2001 are from Fisheries Department, Belize City</t>
    </r>
  </si>
  <si>
    <t>N/A</t>
  </si>
  <si>
    <t xml:space="preserve">            N/A = Not Available</t>
  </si>
  <si>
    <t>Sugarcane Sector:</t>
  </si>
  <si>
    <t>Citrus Sector:</t>
  </si>
  <si>
    <t>TRADITIONAL EXPORTS</t>
  </si>
  <si>
    <r>
      <t xml:space="preserve">                  b</t>
    </r>
    <r>
      <rPr>
        <b/>
        <sz val="11"/>
        <rFont val="Times New Roman"/>
        <family val="1"/>
      </rPr>
      <t xml:space="preserve"> Marine Product values for 2000 and 2001 are from Fisheries Department, Belize City</t>
    </r>
  </si>
  <si>
    <t>Sugar/Molasses</t>
  </si>
  <si>
    <t xml:space="preserve">Bananas </t>
  </si>
  <si>
    <t>Agriculture Export Earnings</t>
  </si>
  <si>
    <r>
      <t xml:space="preserve">Source: </t>
    </r>
    <r>
      <rPr>
        <b/>
        <vertAlign val="superscript"/>
        <sz val="11"/>
        <rFont val="Times New Roman"/>
        <family val="1"/>
      </rPr>
      <t>a</t>
    </r>
    <r>
      <rPr>
        <b/>
        <sz val="11"/>
        <rFont val="Times New Roman"/>
        <family val="1"/>
      </rPr>
      <t xml:space="preserve"> Central Statistics Office</t>
    </r>
  </si>
  <si>
    <t>Total Other</t>
  </si>
  <si>
    <t xml:space="preserve"> Value ( $' 000 Bze)</t>
  </si>
  <si>
    <t>Citrus Product Export Earnings 1995 - 2001</t>
  </si>
  <si>
    <t>( $' 000 Bze)</t>
  </si>
  <si>
    <t>Source: Central Statistics Office</t>
  </si>
  <si>
    <t>( '000 Units)</t>
  </si>
  <si>
    <t>2003P</t>
  </si>
  <si>
    <t>Oranges ( lbs)</t>
  </si>
  <si>
    <t>Orange Pulp Cells (lbs)</t>
  </si>
  <si>
    <t>Oranges (lbs)</t>
  </si>
  <si>
    <t>Citrus Product Exports 1995 - 2003</t>
  </si>
  <si>
    <t>Lobster</t>
  </si>
  <si>
    <t>Conch</t>
  </si>
  <si>
    <t>Shrimp</t>
  </si>
  <si>
    <t>Whole Fish</t>
  </si>
  <si>
    <t>Fish Fillet</t>
  </si>
  <si>
    <t>Crab</t>
  </si>
  <si>
    <t>Chicle (lbs)</t>
  </si>
  <si>
    <t>Chicle</t>
  </si>
  <si>
    <t>Traditional Sector</t>
  </si>
  <si>
    <t>Other Exc. Papayas</t>
  </si>
  <si>
    <t>Pulp Cells (lbs)</t>
  </si>
  <si>
    <t>Other Fish</t>
  </si>
  <si>
    <t>Corn Meal</t>
  </si>
  <si>
    <t>Animal Feed</t>
  </si>
  <si>
    <t>Total Exports</t>
  </si>
  <si>
    <t>Agriculture Contribution (%)</t>
  </si>
  <si>
    <t>3 Traditionals</t>
  </si>
  <si>
    <t>% of Total Agriculture</t>
  </si>
  <si>
    <t xml:space="preserve"> $            -</t>
  </si>
  <si>
    <t xml:space="preserve"> $            - </t>
  </si>
  <si>
    <t>Corn Meal (lbs)</t>
  </si>
  <si>
    <t>Animal Feed (lbs)</t>
  </si>
  <si>
    <t xml:space="preserve">            p=Preliminary</t>
  </si>
  <si>
    <t xml:space="preserve">            r= Revised</t>
  </si>
  <si>
    <t>Agricultural Exports 1995 -2016</t>
  </si>
  <si>
    <t>Agricultural Exports 1995 -2018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</si>
</sst>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0.000"/>
    <numFmt numFmtId="172" formatCode="0.0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&quot;$&quot;* #,##0.000_);_(&quot;$&quot;* \(#,##0.000\);_(&quot;$&quot;* &quot;-&quot;??_);_(@_)"/>
    <numFmt numFmtId="178" formatCode="0.0000"/>
    <numFmt numFmtId="179" formatCode="0.00000"/>
    <numFmt numFmtId="180" formatCode="0.0000000"/>
    <numFmt numFmtId="181" formatCode="0.000000"/>
    <numFmt numFmtId="182" formatCode="#,##0.0"/>
    <numFmt numFmtId="183" formatCode="#,##0.000"/>
  </numFmts>
  <fonts count="5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7" fontId="1" fillId="0" borderId="12" xfId="42" applyNumberFormat="1" applyFont="1" applyFill="1" applyBorder="1" applyAlignment="1">
      <alignment/>
    </xf>
    <xf numFmtId="37" fontId="1" fillId="0" borderId="11" xfId="42" applyNumberFormat="1" applyFont="1" applyFill="1" applyBorder="1" applyAlignment="1">
      <alignment/>
    </xf>
    <xf numFmtId="37" fontId="1" fillId="0" borderId="12" xfId="42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67" fontId="1" fillId="0" borderId="11" xfId="42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4" fontId="1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9" fontId="3" fillId="0" borderId="11" xfId="44" applyNumberFormat="1" applyFont="1" applyFill="1" applyBorder="1" applyAlignment="1">
      <alignment/>
    </xf>
    <xf numFmtId="169" fontId="1" fillId="0" borderId="12" xfId="44" applyNumberFormat="1" applyFont="1" applyFill="1" applyBorder="1" applyAlignment="1">
      <alignment/>
    </xf>
    <xf numFmtId="169" fontId="1" fillId="0" borderId="11" xfId="44" applyNumberFormat="1" applyFont="1" applyFill="1" applyBorder="1" applyAlignment="1">
      <alignment/>
    </xf>
    <xf numFmtId="169" fontId="1" fillId="0" borderId="12" xfId="44" applyNumberFormat="1" applyFont="1" applyBorder="1" applyAlignment="1">
      <alignment/>
    </xf>
    <xf numFmtId="169" fontId="1" fillId="0" borderId="12" xfId="44" applyNumberFormat="1" applyFont="1" applyFill="1" applyBorder="1" applyAlignment="1">
      <alignment horizontal="center"/>
    </xf>
    <xf numFmtId="169" fontId="1" fillId="0" borderId="11" xfId="44" applyNumberFormat="1" applyFont="1" applyBorder="1" applyAlignment="1">
      <alignment/>
    </xf>
    <xf numFmtId="169" fontId="1" fillId="0" borderId="11" xfId="44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/>
    </xf>
    <xf numFmtId="169" fontId="3" fillId="0" borderId="12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169" fontId="8" fillId="0" borderId="11" xfId="44" applyNumberFormat="1" applyFont="1" applyFill="1" applyBorder="1" applyAlignment="1">
      <alignment/>
    </xf>
    <xf numFmtId="169" fontId="8" fillId="0" borderId="12" xfId="44" applyNumberFormat="1" applyFont="1" applyFill="1" applyBorder="1" applyAlignment="1">
      <alignment/>
    </xf>
    <xf numFmtId="169" fontId="8" fillId="0" borderId="12" xfId="44" applyNumberFormat="1" applyFont="1" applyBorder="1" applyAlignment="1">
      <alignment/>
    </xf>
    <xf numFmtId="169" fontId="8" fillId="0" borderId="18" xfId="44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69" fontId="12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7" fontId="8" fillId="0" borderId="11" xfId="42" applyNumberFormat="1" applyFont="1" applyFill="1" applyBorder="1" applyAlignment="1">
      <alignment/>
    </xf>
    <xf numFmtId="167" fontId="8" fillId="0" borderId="12" xfId="42" applyNumberFormat="1" applyFont="1" applyFill="1" applyBorder="1" applyAlignment="1">
      <alignment/>
    </xf>
    <xf numFmtId="167" fontId="8" fillId="0" borderId="12" xfId="42" applyNumberFormat="1" applyFont="1" applyBorder="1" applyAlignment="1">
      <alignment/>
    </xf>
    <xf numFmtId="169" fontId="1" fillId="0" borderId="10" xfId="44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9" fontId="3" fillId="0" borderId="10" xfId="44" applyNumberFormat="1" applyFont="1" applyFill="1" applyBorder="1" applyAlignment="1">
      <alignment/>
    </xf>
    <xf numFmtId="169" fontId="1" fillId="0" borderId="10" xfId="44" applyNumberFormat="1" applyFont="1" applyBorder="1" applyAlignment="1">
      <alignment/>
    </xf>
    <xf numFmtId="0" fontId="2" fillId="0" borderId="13" xfId="0" applyFont="1" applyBorder="1" applyAlignment="1">
      <alignment/>
    </xf>
    <xf numFmtId="164" fontId="1" fillId="0" borderId="10" xfId="0" applyNumberFormat="1" applyFont="1" applyBorder="1" applyAlignment="1">
      <alignment/>
    </xf>
    <xf numFmtId="169" fontId="1" fillId="0" borderId="10" xfId="44" applyNumberFormat="1" applyFont="1" applyFill="1" applyBorder="1" applyAlignment="1">
      <alignment horizontal="center"/>
    </xf>
    <xf numFmtId="167" fontId="15" fillId="0" borderId="11" xfId="42" applyNumberFormat="1" applyFont="1" applyBorder="1" applyAlignment="1">
      <alignment/>
    </xf>
    <xf numFmtId="0" fontId="12" fillId="0" borderId="10" xfId="0" applyFont="1" applyFill="1" applyBorder="1" applyAlignment="1">
      <alignment horizontal="center"/>
    </xf>
    <xf numFmtId="167" fontId="8" fillId="0" borderId="10" xfId="42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167" fontId="1" fillId="0" borderId="11" xfId="42" applyNumberFormat="1" applyFont="1" applyBorder="1" applyAlignment="1">
      <alignment/>
    </xf>
    <xf numFmtId="169" fontId="1" fillId="33" borderId="12" xfId="44" applyNumberFormat="1" applyFont="1" applyFill="1" applyBorder="1" applyAlignment="1">
      <alignment/>
    </xf>
    <xf numFmtId="169" fontId="1" fillId="33" borderId="10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43" fontId="2" fillId="0" borderId="0" xfId="42" applyFont="1" applyAlignment="1">
      <alignment/>
    </xf>
    <xf numFmtId="0" fontId="16" fillId="0" borderId="10" xfId="0" applyFont="1" applyFill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1" fillId="0" borderId="10" xfId="44" applyNumberFormat="1" applyFont="1" applyBorder="1" applyAlignment="1">
      <alignment/>
    </xf>
    <xf numFmtId="44" fontId="1" fillId="0" borderId="11" xfId="44" applyNumberFormat="1" applyFont="1" applyBorder="1" applyAlignment="1">
      <alignment/>
    </xf>
    <xf numFmtId="44" fontId="1" fillId="0" borderId="11" xfId="44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4" fontId="3" fillId="0" borderId="11" xfId="44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44" fontId="1" fillId="0" borderId="10" xfId="44" applyNumberFormat="1" applyFont="1" applyBorder="1" applyAlignment="1">
      <alignment horizontal="right"/>
    </xf>
    <xf numFmtId="44" fontId="15" fillId="0" borderId="11" xfId="44" applyNumberFormat="1" applyFont="1" applyFill="1" applyBorder="1" applyAlignment="1">
      <alignment horizontal="right"/>
    </xf>
    <xf numFmtId="44" fontId="15" fillId="0" borderId="11" xfId="44" applyNumberFormat="1" applyFont="1" applyBorder="1" applyAlignment="1">
      <alignment horizontal="right"/>
    </xf>
    <xf numFmtId="44" fontId="17" fillId="0" borderId="11" xfId="44" applyNumberFormat="1" applyFont="1" applyBorder="1" applyAlignment="1">
      <alignment horizontal="right"/>
    </xf>
    <xf numFmtId="44" fontId="17" fillId="0" borderId="11" xfId="44" applyNumberFormat="1" applyFont="1" applyFill="1" applyBorder="1" applyAlignment="1">
      <alignment horizontal="right"/>
    </xf>
    <xf numFmtId="44" fontId="15" fillId="0" borderId="11" xfId="0" applyNumberFormat="1" applyFont="1" applyBorder="1" applyAlignment="1">
      <alignment horizontal="right"/>
    </xf>
    <xf numFmtId="44" fontId="55" fillId="34" borderId="10" xfId="0" applyNumberFormat="1" applyFont="1" applyFill="1" applyBorder="1" applyAlignment="1">
      <alignment/>
    </xf>
    <xf numFmtId="44" fontId="55" fillId="34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4" fontId="1" fillId="0" borderId="11" xfId="44" applyNumberFormat="1" applyFont="1" applyBorder="1" applyAlignment="1">
      <alignment horizontal="left" indent="1"/>
    </xf>
    <xf numFmtId="44" fontId="56" fillId="34" borderId="10" xfId="44" applyNumberFormat="1" applyFont="1" applyFill="1" applyBorder="1" applyAlignment="1">
      <alignment/>
    </xf>
    <xf numFmtId="44" fontId="56" fillId="34" borderId="11" xfId="44" applyNumberFormat="1" applyFont="1" applyFill="1" applyBorder="1" applyAlignment="1">
      <alignment/>
    </xf>
    <xf numFmtId="44" fontId="1" fillId="0" borderId="10" xfId="0" applyNumberFormat="1" applyFont="1" applyBorder="1" applyAlignment="1">
      <alignment/>
    </xf>
    <xf numFmtId="44" fontId="57" fillId="34" borderId="10" xfId="44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4" fontId="2" fillId="0" borderId="0" xfId="0" applyNumberFormat="1" applyFont="1" applyAlignment="1">
      <alignment/>
    </xf>
    <xf numFmtId="44" fontId="56" fillId="34" borderId="10" xfId="0" applyNumberFormat="1" applyFont="1" applyFill="1" applyBorder="1" applyAlignment="1">
      <alignment/>
    </xf>
    <xf numFmtId="44" fontId="1" fillId="34" borderId="10" xfId="44" applyNumberFormat="1" applyFont="1" applyFill="1" applyBorder="1" applyAlignment="1">
      <alignment/>
    </xf>
    <xf numFmtId="44" fontId="1" fillId="34" borderId="11" xfId="44" applyNumberFormat="1" applyFont="1" applyFill="1" applyBorder="1" applyAlignment="1">
      <alignment/>
    </xf>
    <xf numFmtId="44" fontId="1" fillId="0" borderId="11" xfId="44" applyNumberFormat="1" applyFont="1" applyBorder="1" applyAlignment="1">
      <alignment horizontal="center"/>
    </xf>
    <xf numFmtId="44" fontId="2" fillId="34" borderId="10" xfId="44" applyNumberFormat="1" applyFont="1" applyFill="1" applyBorder="1" applyAlignment="1">
      <alignment/>
    </xf>
    <xf numFmtId="44" fontId="3" fillId="34" borderId="10" xfId="44" applyNumberFormat="1" applyFont="1" applyFill="1" applyBorder="1" applyAlignment="1">
      <alignment/>
    </xf>
    <xf numFmtId="44" fontId="2" fillId="34" borderId="10" xfId="0" applyNumberFormat="1" applyFont="1" applyFill="1" applyBorder="1" applyAlignment="1">
      <alignment/>
    </xf>
    <xf numFmtId="44" fontId="2" fillId="34" borderId="11" xfId="0" applyNumberFormat="1" applyFont="1" applyFill="1" applyBorder="1" applyAlignment="1">
      <alignment/>
    </xf>
    <xf numFmtId="44" fontId="1" fillId="0" borderId="11" xfId="0" applyNumberFormat="1" applyFont="1" applyBorder="1" applyAlignment="1">
      <alignment/>
    </xf>
    <xf numFmtId="44" fontId="8" fillId="0" borderId="10" xfId="44" applyNumberFormat="1" applyFont="1" applyBorder="1" applyAlignment="1">
      <alignment/>
    </xf>
    <xf numFmtId="44" fontId="8" fillId="0" borderId="11" xfId="44" applyNumberFormat="1" applyFont="1" applyBorder="1" applyAlignment="1">
      <alignment/>
    </xf>
    <xf numFmtId="44" fontId="8" fillId="34" borderId="10" xfId="44" applyNumberFormat="1" applyFont="1" applyFill="1" applyBorder="1" applyAlignment="1">
      <alignment/>
    </xf>
    <xf numFmtId="44" fontId="8" fillId="34" borderId="11" xfId="44" applyNumberFormat="1" applyFont="1" applyFill="1" applyBorder="1" applyAlignment="1">
      <alignment/>
    </xf>
    <xf numFmtId="39" fontId="1" fillId="0" borderId="20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44" fontId="1" fillId="0" borderId="22" xfId="0" applyNumberFormat="1" applyFont="1" applyBorder="1" applyAlignment="1">
      <alignment/>
    </xf>
    <xf numFmtId="9" fontId="2" fillId="0" borderId="23" xfId="59" applyFont="1" applyBorder="1" applyAlignment="1">
      <alignment/>
    </xf>
    <xf numFmtId="9" fontId="2" fillId="0" borderId="24" xfId="59" applyFont="1" applyBorder="1" applyAlignment="1">
      <alignment/>
    </xf>
    <xf numFmtId="44" fontId="1" fillId="0" borderId="25" xfId="0" applyNumberFormat="1" applyFont="1" applyBorder="1" applyAlignment="1">
      <alignment/>
    </xf>
    <xf numFmtId="9" fontId="2" fillId="0" borderId="26" xfId="59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167" fontId="1" fillId="0" borderId="1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34" borderId="10" xfId="42" applyNumberFormat="1" applyFont="1" applyFill="1" applyBorder="1" applyAlignment="1">
      <alignment/>
    </xf>
    <xf numFmtId="3" fontId="1" fillId="0" borderId="10" xfId="42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34" borderId="10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1" fillId="0" borderId="12" xfId="42" applyNumberFormat="1" applyFont="1" applyBorder="1" applyAlignment="1">
      <alignment/>
    </xf>
    <xf numFmtId="3" fontId="1" fillId="0" borderId="10" xfId="42" applyNumberFormat="1" applyFont="1" applyBorder="1" applyAlignment="1">
      <alignment horizontal="right"/>
    </xf>
    <xf numFmtId="3" fontId="1" fillId="0" borderId="29" xfId="42" applyNumberFormat="1" applyFont="1" applyBorder="1" applyAlignment="1">
      <alignment/>
    </xf>
    <xf numFmtId="3" fontId="1" fillId="34" borderId="10" xfId="42" applyNumberFormat="1" applyFont="1" applyFill="1" applyBorder="1" applyAlignment="1">
      <alignment horizontal="right"/>
    </xf>
    <xf numFmtId="167" fontId="1" fillId="0" borderId="11" xfId="42" applyNumberFormat="1" applyFont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3" fontId="1" fillId="34" borderId="10" xfId="42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1" fillId="0" borderId="10" xfId="42" applyNumberFormat="1" applyFont="1" applyFill="1" applyBorder="1" applyAlignment="1">
      <alignment/>
    </xf>
    <xf numFmtId="3" fontId="2" fillId="0" borderId="10" xfId="42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1" xfId="42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42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2" fillId="0" borderId="11" xfId="42" applyNumberFormat="1" applyFont="1" applyBorder="1" applyAlignment="1">
      <alignment/>
    </xf>
    <xf numFmtId="169" fontId="1" fillId="34" borderId="10" xfId="44" applyNumberFormat="1" applyFont="1" applyFill="1" applyBorder="1" applyAlignment="1">
      <alignment/>
    </xf>
    <xf numFmtId="169" fontId="1" fillId="34" borderId="11" xfId="44" applyNumberFormat="1" applyFont="1" applyFill="1" applyBorder="1" applyAlignment="1">
      <alignment/>
    </xf>
    <xf numFmtId="169" fontId="1" fillId="0" borderId="3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4" fontId="15" fillId="0" borderId="10" xfId="0" applyNumberFormat="1" applyFont="1" applyBorder="1" applyAlignment="1">
      <alignment horizontal="right"/>
    </xf>
    <xf numFmtId="44" fontId="3" fillId="0" borderId="10" xfId="44" applyFont="1" applyFill="1" applyBorder="1" applyAlignment="1">
      <alignment/>
    </xf>
    <xf numFmtId="44" fontId="1" fillId="0" borderId="10" xfId="44" applyFont="1" applyBorder="1" applyAlignment="1">
      <alignment/>
    </xf>
    <xf numFmtId="44" fontId="2" fillId="0" borderId="11" xfId="44" applyFont="1" applyBorder="1" applyAlignment="1">
      <alignment/>
    </xf>
    <xf numFmtId="9" fontId="2" fillId="0" borderId="32" xfId="59" applyFont="1" applyBorder="1" applyAlignment="1">
      <alignment/>
    </xf>
    <xf numFmtId="44" fontId="1" fillId="0" borderId="27" xfId="0" applyNumberFormat="1" applyFont="1" applyBorder="1" applyAlignment="1">
      <alignment/>
    </xf>
    <xf numFmtId="9" fontId="2" fillId="0" borderId="28" xfId="59" applyFont="1" applyBorder="1" applyAlignment="1">
      <alignment/>
    </xf>
    <xf numFmtId="167" fontId="2" fillId="0" borderId="13" xfId="42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M38"/>
  <sheetViews>
    <sheetView zoomScalePageLayoutView="0" workbookViewId="0" topLeftCell="A20">
      <selection activeCell="G38" sqref="G38"/>
    </sheetView>
  </sheetViews>
  <sheetFormatPr defaultColWidth="9.140625" defaultRowHeight="12.75"/>
  <cols>
    <col min="4" max="4" width="25.28125" style="0" bestFit="1" customWidth="1"/>
    <col min="5" max="6" width="12.8515625" style="0" customWidth="1"/>
    <col min="7" max="8" width="12.421875" style="0" customWidth="1"/>
    <col min="9" max="9" width="12.7109375" style="0" customWidth="1"/>
    <col min="10" max="10" width="13.140625" style="0" customWidth="1"/>
    <col min="11" max="11" width="14.140625" style="0" customWidth="1"/>
    <col min="12" max="12" width="11.140625" style="0" customWidth="1"/>
    <col min="13" max="13" width="11.00390625" style="0" customWidth="1"/>
  </cols>
  <sheetData>
    <row r="4" spans="4:11" ht="18">
      <c r="D4" s="194" t="s">
        <v>46</v>
      </c>
      <c r="E4" s="194"/>
      <c r="F4" s="194"/>
      <c r="G4" s="194"/>
      <c r="H4" s="194"/>
      <c r="I4" s="194"/>
      <c r="J4" s="194"/>
      <c r="K4" s="194"/>
    </row>
    <row r="5" spans="4:11" ht="18">
      <c r="D5" s="194" t="s">
        <v>47</v>
      </c>
      <c r="E5" s="194"/>
      <c r="F5" s="194"/>
      <c r="G5" s="194"/>
      <c r="H5" s="194"/>
      <c r="I5" s="194"/>
      <c r="J5" s="194"/>
      <c r="K5" s="194"/>
    </row>
    <row r="8" spans="4:11" ht="15.75">
      <c r="D8" s="54" t="s">
        <v>37</v>
      </c>
      <c r="E8" s="55">
        <v>1995</v>
      </c>
      <c r="F8" s="55">
        <v>1996</v>
      </c>
      <c r="G8" s="55">
        <v>1997</v>
      </c>
      <c r="H8" s="55">
        <v>1998</v>
      </c>
      <c r="I8" s="55">
        <v>1999</v>
      </c>
      <c r="J8" s="55">
        <v>2000</v>
      </c>
      <c r="K8" s="55">
        <v>2001</v>
      </c>
    </row>
    <row r="9" spans="4:11" ht="15.75">
      <c r="D9" s="53" t="s">
        <v>7</v>
      </c>
      <c r="E9" s="56">
        <v>44882</v>
      </c>
      <c r="F9" s="56">
        <v>47532</v>
      </c>
      <c r="G9" s="56">
        <v>42330</v>
      </c>
      <c r="H9" s="57">
        <v>36113</v>
      </c>
      <c r="I9" s="56">
        <v>45569</v>
      </c>
      <c r="J9" s="58">
        <v>87392</v>
      </c>
      <c r="K9" s="59">
        <v>71116</v>
      </c>
    </row>
    <row r="10" spans="4:11" ht="15.75">
      <c r="D10" s="53" t="s">
        <v>10</v>
      </c>
      <c r="E10" s="56">
        <v>4717</v>
      </c>
      <c r="F10" s="56">
        <v>5827</v>
      </c>
      <c r="G10" s="56">
        <v>18847</v>
      </c>
      <c r="H10" s="57">
        <v>15487</v>
      </c>
      <c r="I10" s="56">
        <v>15731</v>
      </c>
      <c r="J10" s="58">
        <v>18791</v>
      </c>
      <c r="K10" s="59">
        <v>4584</v>
      </c>
    </row>
    <row r="11" spans="4:11" ht="15.75">
      <c r="D11" s="53" t="s">
        <v>15</v>
      </c>
      <c r="E11" s="56">
        <v>2397</v>
      </c>
      <c r="F11" s="56">
        <v>1578</v>
      </c>
      <c r="G11" s="56">
        <v>545</v>
      </c>
      <c r="H11" s="57">
        <v>422</v>
      </c>
      <c r="I11" s="56">
        <v>223</v>
      </c>
      <c r="J11" s="58">
        <v>240</v>
      </c>
      <c r="K11" s="59">
        <v>385</v>
      </c>
    </row>
    <row r="12" spans="4:11" ht="15.75">
      <c r="D12" s="53" t="s">
        <v>8</v>
      </c>
      <c r="E12" s="56">
        <v>13408</v>
      </c>
      <c r="F12" s="56">
        <v>11629</v>
      </c>
      <c r="G12" s="56">
        <v>5787</v>
      </c>
      <c r="H12" s="57">
        <v>6969</v>
      </c>
      <c r="I12" s="56">
        <v>9317</v>
      </c>
      <c r="J12" s="58">
        <v>7180</v>
      </c>
      <c r="K12" s="59">
        <v>17439</v>
      </c>
    </row>
    <row r="13" spans="4:11" ht="15.75">
      <c r="D13" s="53" t="s">
        <v>9</v>
      </c>
      <c r="E13" s="56">
        <v>463</v>
      </c>
      <c r="F13" s="56">
        <v>1916</v>
      </c>
      <c r="G13" s="56">
        <v>4729</v>
      </c>
      <c r="H13" s="57">
        <v>2678</v>
      </c>
      <c r="I13" s="56">
        <v>3172</v>
      </c>
      <c r="J13" s="58">
        <v>6086</v>
      </c>
      <c r="K13" s="59">
        <v>1946</v>
      </c>
    </row>
    <row r="14" spans="4:11" ht="15.75">
      <c r="D14" s="53" t="s">
        <v>16</v>
      </c>
      <c r="E14" s="56">
        <v>584</v>
      </c>
      <c r="F14" s="56">
        <v>713</v>
      </c>
      <c r="G14" s="56">
        <v>659</v>
      </c>
      <c r="H14" s="57">
        <v>137</v>
      </c>
      <c r="I14" s="56">
        <v>0</v>
      </c>
      <c r="J14" s="58">
        <v>231</v>
      </c>
      <c r="K14" s="59">
        <v>94</v>
      </c>
    </row>
    <row r="15" spans="4:11" ht="15.75">
      <c r="D15" s="60" t="s">
        <v>0</v>
      </c>
      <c r="E15" s="61">
        <f>SUM(E9:E14)</f>
        <v>66451</v>
      </c>
      <c r="F15" s="61">
        <f aca="true" t="shared" si="0" ref="F15:K15">SUM(F9:F14)</f>
        <v>69195</v>
      </c>
      <c r="G15" s="61">
        <f t="shared" si="0"/>
        <v>72897</v>
      </c>
      <c r="H15" s="61">
        <f t="shared" si="0"/>
        <v>61806</v>
      </c>
      <c r="I15" s="61">
        <f t="shared" si="0"/>
        <v>74012</v>
      </c>
      <c r="J15" s="61">
        <f t="shared" si="0"/>
        <v>119920</v>
      </c>
      <c r="K15" s="61">
        <f t="shared" si="0"/>
        <v>95564</v>
      </c>
    </row>
    <row r="17" ht="15.75">
      <c r="D17" s="63" t="s">
        <v>48</v>
      </c>
    </row>
    <row r="24" spans="4:11" ht="18">
      <c r="D24" s="194" t="s">
        <v>54</v>
      </c>
      <c r="E24" s="194"/>
      <c r="F24" s="194"/>
      <c r="G24" s="194"/>
      <c r="H24" s="194"/>
      <c r="I24" s="194"/>
      <c r="J24" s="194"/>
      <c r="K24" s="194"/>
    </row>
    <row r="25" spans="4:11" ht="18">
      <c r="D25" s="194" t="s">
        <v>49</v>
      </c>
      <c r="E25" s="194"/>
      <c r="F25" s="194"/>
      <c r="G25" s="194"/>
      <c r="H25" s="194"/>
      <c r="I25" s="194"/>
      <c r="J25" s="194"/>
      <c r="K25" s="194"/>
    </row>
    <row r="28" spans="4:13" ht="15.75">
      <c r="D28" s="54" t="s">
        <v>37</v>
      </c>
      <c r="E28" s="55">
        <v>1995</v>
      </c>
      <c r="F28" s="55">
        <v>1996</v>
      </c>
      <c r="G28" s="55">
        <v>1997</v>
      </c>
      <c r="H28" s="55">
        <v>1998</v>
      </c>
      <c r="I28" s="55">
        <v>1999</v>
      </c>
      <c r="J28" s="55">
        <v>2000</v>
      </c>
      <c r="K28" s="76">
        <v>2001</v>
      </c>
      <c r="L28" s="55">
        <v>2002</v>
      </c>
      <c r="M28" s="55" t="s">
        <v>50</v>
      </c>
    </row>
    <row r="29" spans="4:13" ht="15.75">
      <c r="D29" s="53" t="s">
        <v>7</v>
      </c>
      <c r="E29" s="64">
        <v>2696</v>
      </c>
      <c r="F29" s="64">
        <v>2677</v>
      </c>
      <c r="G29" s="64">
        <v>3127</v>
      </c>
      <c r="H29" s="65">
        <v>2548</v>
      </c>
      <c r="I29" s="64">
        <v>2904</v>
      </c>
      <c r="J29" s="66">
        <v>5450</v>
      </c>
      <c r="K29" s="77">
        <v>4901</v>
      </c>
      <c r="L29" s="75">
        <v>3621</v>
      </c>
      <c r="M29" s="75">
        <v>5274</v>
      </c>
    </row>
    <row r="30" spans="4:13" ht="15.75">
      <c r="D30" s="53" t="s">
        <v>10</v>
      </c>
      <c r="E30" s="64">
        <v>1027</v>
      </c>
      <c r="F30" s="64">
        <v>1057</v>
      </c>
      <c r="G30" s="64">
        <v>4308</v>
      </c>
      <c r="H30" s="65">
        <v>3442</v>
      </c>
      <c r="I30" s="64">
        <v>3613</v>
      </c>
      <c r="J30" s="66">
        <v>4003</v>
      </c>
      <c r="K30" s="77">
        <v>761</v>
      </c>
      <c r="L30" s="75">
        <v>950</v>
      </c>
      <c r="M30" s="75">
        <v>445</v>
      </c>
    </row>
    <row r="31" spans="4:13" ht="15.75">
      <c r="D31" s="53" t="s">
        <v>15</v>
      </c>
      <c r="E31" s="64">
        <v>866</v>
      </c>
      <c r="F31" s="64">
        <v>501</v>
      </c>
      <c r="G31" s="64">
        <v>488</v>
      </c>
      <c r="H31" s="65">
        <v>592</v>
      </c>
      <c r="I31" s="64">
        <v>725</v>
      </c>
      <c r="J31" s="66">
        <v>601</v>
      </c>
      <c r="K31" s="77">
        <v>366</v>
      </c>
      <c r="L31" s="75">
        <v>508</v>
      </c>
      <c r="M31" s="75">
        <v>241</v>
      </c>
    </row>
    <row r="32" spans="4:13" ht="15.75">
      <c r="D32" s="53" t="s">
        <v>53</v>
      </c>
      <c r="E32" s="64">
        <v>0</v>
      </c>
      <c r="F32" s="64">
        <v>0</v>
      </c>
      <c r="G32" s="64">
        <v>0</v>
      </c>
      <c r="H32" s="65">
        <v>0</v>
      </c>
      <c r="I32" s="64">
        <v>0</v>
      </c>
      <c r="J32" s="66">
        <v>5541</v>
      </c>
      <c r="K32" s="77">
        <v>5893</v>
      </c>
      <c r="L32" s="75">
        <v>15627</v>
      </c>
      <c r="M32" s="75">
        <v>10272</v>
      </c>
    </row>
    <row r="33" spans="4:13" ht="15.75">
      <c r="D33" s="53" t="s">
        <v>52</v>
      </c>
      <c r="E33" s="64">
        <v>0</v>
      </c>
      <c r="F33" s="64">
        <v>0</v>
      </c>
      <c r="G33" s="64">
        <v>0</v>
      </c>
      <c r="H33" s="65">
        <v>0</v>
      </c>
      <c r="I33" s="64">
        <v>0</v>
      </c>
      <c r="J33" s="66">
        <v>2521</v>
      </c>
      <c r="K33" s="77">
        <v>2491</v>
      </c>
      <c r="L33" s="75">
        <v>5308</v>
      </c>
      <c r="M33" s="75">
        <v>0</v>
      </c>
    </row>
    <row r="34" spans="4:13" ht="15.75">
      <c r="D34" s="53" t="s">
        <v>8</v>
      </c>
      <c r="E34" s="64">
        <v>757</v>
      </c>
      <c r="F34" s="64">
        <v>719</v>
      </c>
      <c r="G34" s="64">
        <v>489</v>
      </c>
      <c r="H34" s="65">
        <v>753</v>
      </c>
      <c r="I34" s="64">
        <v>846</v>
      </c>
      <c r="J34" s="66">
        <v>885</v>
      </c>
      <c r="K34" s="77">
        <v>805</v>
      </c>
      <c r="L34" s="75">
        <v>730</v>
      </c>
      <c r="M34" s="75">
        <v>755</v>
      </c>
    </row>
    <row r="35" spans="4:13" ht="15.75">
      <c r="D35" s="53" t="s">
        <v>9</v>
      </c>
      <c r="E35" s="64">
        <v>103</v>
      </c>
      <c r="F35" s="64">
        <v>374</v>
      </c>
      <c r="G35" s="64">
        <v>1116</v>
      </c>
      <c r="H35" s="65">
        <v>640</v>
      </c>
      <c r="I35" s="64">
        <v>700</v>
      </c>
      <c r="J35" s="66">
        <v>1113</v>
      </c>
      <c r="K35" s="77">
        <v>334</v>
      </c>
      <c r="L35" s="75">
        <v>1519</v>
      </c>
      <c r="M35" s="75">
        <v>1</v>
      </c>
    </row>
    <row r="36" spans="4:13" ht="15.75">
      <c r="D36" s="53" t="s">
        <v>16</v>
      </c>
      <c r="E36" s="64">
        <v>63</v>
      </c>
      <c r="F36" s="64">
        <v>48</v>
      </c>
      <c r="G36" s="64">
        <v>54</v>
      </c>
      <c r="H36" s="65">
        <v>25</v>
      </c>
      <c r="I36" s="64">
        <v>0.1</v>
      </c>
      <c r="J36" s="66">
        <v>103</v>
      </c>
      <c r="K36" s="77">
        <v>58</v>
      </c>
      <c r="L36" s="75">
        <v>58</v>
      </c>
      <c r="M36" s="75">
        <v>11</v>
      </c>
    </row>
    <row r="38" ht="15.75">
      <c r="D38" s="63" t="s">
        <v>48</v>
      </c>
    </row>
  </sheetData>
  <sheetProtection/>
  <mergeCells count="4">
    <mergeCell ref="D4:K4"/>
    <mergeCell ref="D5:K5"/>
    <mergeCell ref="D24:K24"/>
    <mergeCell ref="D25:K25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6"/>
  <sheetViews>
    <sheetView tabSelected="1" zoomScalePageLayoutView="0" workbookViewId="0" topLeftCell="A2">
      <pane xSplit="1" ySplit="3" topLeftCell="T2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58" sqref="A58"/>
    </sheetView>
  </sheetViews>
  <sheetFormatPr defaultColWidth="9.140625" defaultRowHeight="12.75"/>
  <cols>
    <col min="1" max="1" width="34.28125" style="1" customWidth="1"/>
    <col min="2" max="2" width="13.7109375" style="1" customWidth="1"/>
    <col min="3" max="4" width="13.8515625" style="1" customWidth="1"/>
    <col min="5" max="5" width="14.57421875" style="1" customWidth="1"/>
    <col min="6" max="6" width="14.7109375" style="1" customWidth="1"/>
    <col min="7" max="7" width="14.00390625" style="11" customWidth="1"/>
    <col min="8" max="8" width="13.8515625" style="11" customWidth="1"/>
    <col min="9" max="9" width="15.57421875" style="4" customWidth="1"/>
    <col min="10" max="11" width="14.00390625" style="4" bestFit="1" customWidth="1"/>
    <col min="12" max="12" width="17.7109375" style="4" customWidth="1"/>
    <col min="13" max="13" width="16.57421875" style="4" customWidth="1"/>
    <col min="14" max="14" width="15.8515625" style="4" customWidth="1"/>
    <col min="15" max="15" width="15.57421875" style="4" customWidth="1"/>
    <col min="16" max="16" width="14.140625" style="4" customWidth="1"/>
    <col min="17" max="17" width="17.8515625" style="4" customWidth="1"/>
    <col min="18" max="18" width="17.421875" style="4" customWidth="1"/>
    <col min="19" max="19" width="19.57421875" style="4" customWidth="1"/>
    <col min="20" max="20" width="17.28125" style="4" customWidth="1"/>
    <col min="21" max="21" width="14.7109375" style="4" customWidth="1"/>
    <col min="22" max="22" width="14.8515625" style="4" customWidth="1"/>
    <col min="23" max="23" width="15.7109375" style="4" customWidth="1"/>
    <col min="24" max="24" width="14.00390625" style="4" customWidth="1"/>
    <col min="25" max="25" width="14.7109375" style="4" customWidth="1"/>
    <col min="26" max="26" width="15.57421875" style="4" customWidth="1"/>
    <col min="27" max="27" width="15.7109375" style="4" customWidth="1"/>
    <col min="28" max="16384" width="9.140625" style="4" customWidth="1"/>
  </cols>
  <sheetData>
    <row r="1" spans="3:6" ht="18.75">
      <c r="C1" s="195" t="s">
        <v>79</v>
      </c>
      <c r="D1" s="195"/>
      <c r="E1" s="195"/>
      <c r="F1" s="195"/>
    </row>
    <row r="2" spans="3:6" ht="15" customHeight="1">
      <c r="C2" s="196" t="s">
        <v>45</v>
      </c>
      <c r="D2" s="196"/>
      <c r="E2" s="196"/>
      <c r="F2" s="196"/>
    </row>
    <row r="3" spans="1:8" s="2" customFormat="1" ht="15" thickBot="1">
      <c r="A3" s="49"/>
      <c r="B3" s="49"/>
      <c r="C3" s="49"/>
      <c r="D3" s="49"/>
      <c r="E3" s="49"/>
      <c r="F3" s="49"/>
      <c r="G3" s="3"/>
      <c r="H3" s="3"/>
    </row>
    <row r="4" spans="1:27" s="1" customFormat="1" ht="18" thickBot="1">
      <c r="A4" s="51" t="s">
        <v>31</v>
      </c>
      <c r="B4" s="52">
        <v>1995</v>
      </c>
      <c r="C4" s="52">
        <v>1996</v>
      </c>
      <c r="D4" s="52">
        <v>1997</v>
      </c>
      <c r="E4" s="52">
        <v>1998</v>
      </c>
      <c r="F4" s="52">
        <v>1999</v>
      </c>
      <c r="G4" s="62">
        <v>2000</v>
      </c>
      <c r="H4" s="62">
        <v>2001</v>
      </c>
      <c r="I4" s="62">
        <v>2002</v>
      </c>
      <c r="J4" s="89">
        <v>2003</v>
      </c>
      <c r="K4" s="51">
        <v>2004</v>
      </c>
      <c r="L4" s="52">
        <v>2005</v>
      </c>
      <c r="M4" s="51">
        <v>2006</v>
      </c>
      <c r="N4" s="52">
        <v>2007</v>
      </c>
      <c r="O4" s="52">
        <v>2008</v>
      </c>
      <c r="P4" s="51">
        <v>2009</v>
      </c>
      <c r="Q4" s="52">
        <v>2010</v>
      </c>
      <c r="R4" s="52">
        <v>2011</v>
      </c>
      <c r="S4" s="51">
        <v>2012</v>
      </c>
      <c r="T4" s="52">
        <v>2013</v>
      </c>
      <c r="U4" s="52">
        <v>2014</v>
      </c>
      <c r="V4" s="52">
        <v>2015</v>
      </c>
      <c r="W4" s="52">
        <v>2016</v>
      </c>
      <c r="X4" s="52">
        <v>2017</v>
      </c>
      <c r="Y4" s="52">
        <v>2018</v>
      </c>
      <c r="Z4" s="52">
        <v>2019</v>
      </c>
      <c r="AA4" s="52">
        <v>2020</v>
      </c>
    </row>
    <row r="5" spans="1:27" ht="15">
      <c r="A5" s="50" t="s">
        <v>36</v>
      </c>
      <c r="B5" s="20"/>
      <c r="C5" s="20"/>
      <c r="D5" s="20"/>
      <c r="E5" s="21"/>
      <c r="F5" s="23"/>
      <c r="G5" s="90"/>
      <c r="H5" s="90"/>
      <c r="I5" s="90"/>
      <c r="J5" s="83"/>
      <c r="K5" s="83"/>
      <c r="L5" s="72"/>
      <c r="M5" s="83"/>
      <c r="N5" s="83"/>
      <c r="O5" s="72"/>
      <c r="P5" s="83"/>
      <c r="Q5" s="91"/>
      <c r="R5" s="92"/>
      <c r="S5" s="83"/>
      <c r="T5" s="83"/>
      <c r="U5" s="72"/>
      <c r="V5" s="72"/>
      <c r="W5" s="83"/>
      <c r="X5" s="72"/>
      <c r="Y5" s="72"/>
      <c r="Z5" s="72"/>
      <c r="AA5" s="72"/>
    </row>
    <row r="6" spans="1:27" ht="15">
      <c r="A6" s="5" t="s">
        <v>6</v>
      </c>
      <c r="B6" s="42">
        <v>95502.518</v>
      </c>
      <c r="C6" s="42">
        <v>94291.688</v>
      </c>
      <c r="D6" s="42">
        <v>91902.487</v>
      </c>
      <c r="E6" s="41">
        <v>89026.04</v>
      </c>
      <c r="F6" s="42">
        <v>86616.465</v>
      </c>
      <c r="G6" s="41">
        <v>74232.012</v>
      </c>
      <c r="H6" s="67">
        <v>59369.809</v>
      </c>
      <c r="I6" s="45">
        <v>65981.336</v>
      </c>
      <c r="J6" s="93">
        <v>71226.902</v>
      </c>
      <c r="K6" s="93">
        <v>81534.173</v>
      </c>
      <c r="L6" s="94">
        <v>69899.443</v>
      </c>
      <c r="M6" s="93">
        <v>100065.06297</v>
      </c>
      <c r="N6" s="93">
        <v>88141.98585</v>
      </c>
      <c r="O6" s="94">
        <v>71383.564</v>
      </c>
      <c r="P6" s="93">
        <v>89062.3424</v>
      </c>
      <c r="Q6" s="94">
        <v>58721.03392</v>
      </c>
      <c r="R6" s="93">
        <v>90131.31698</v>
      </c>
      <c r="S6" s="93">
        <v>107593.65703</v>
      </c>
      <c r="T6" s="93">
        <v>107355.28414</v>
      </c>
      <c r="U6" s="94">
        <v>110189.903</v>
      </c>
      <c r="V6" s="95">
        <v>134457.723</v>
      </c>
      <c r="W6" s="180">
        <v>103076.8303</v>
      </c>
      <c r="X6" s="95">
        <v>148037.72</v>
      </c>
      <c r="Y6" s="94">
        <v>112766.767</v>
      </c>
      <c r="Z6" s="95">
        <v>136363.627</v>
      </c>
      <c r="AA6" s="95">
        <v>111458.407</v>
      </c>
    </row>
    <row r="7" spans="1:27" ht="15">
      <c r="A7" s="5" t="s">
        <v>11</v>
      </c>
      <c r="B7" s="42">
        <v>5609.471</v>
      </c>
      <c r="C7" s="42">
        <v>11025.657</v>
      </c>
      <c r="D7" s="42">
        <v>6638.798</v>
      </c>
      <c r="E7" s="41">
        <v>2233.131</v>
      </c>
      <c r="F7" s="42">
        <v>436.167</v>
      </c>
      <c r="G7" s="41">
        <v>267.621</v>
      </c>
      <c r="H7" s="67">
        <v>1648.861</v>
      </c>
      <c r="I7" s="45">
        <v>2678.032</v>
      </c>
      <c r="J7" s="93">
        <v>2475.982</v>
      </c>
      <c r="K7" s="93">
        <v>1765.778</v>
      </c>
      <c r="L7" s="94">
        <v>2820.723</v>
      </c>
      <c r="M7" s="93">
        <v>4203.06907</v>
      </c>
      <c r="N7" s="93">
        <v>5504.40804</v>
      </c>
      <c r="O7" s="94">
        <v>2820.761</v>
      </c>
      <c r="P7" s="93">
        <v>3326.64278</v>
      </c>
      <c r="Q7" s="94">
        <v>6196.57678</v>
      </c>
      <c r="R7" s="93">
        <v>4235.99984</v>
      </c>
      <c r="S7" s="93">
        <v>3939.89042</v>
      </c>
      <c r="T7" s="93">
        <v>7813.73597</v>
      </c>
      <c r="U7" s="94">
        <v>5856.266</v>
      </c>
      <c r="V7" s="95">
        <v>6456.847</v>
      </c>
      <c r="W7" s="180">
        <v>7072.54942</v>
      </c>
      <c r="X7" s="95">
        <v>9780.73</v>
      </c>
      <c r="Y7" s="94">
        <v>6281.989</v>
      </c>
      <c r="Z7" s="95">
        <v>10079.523</v>
      </c>
      <c r="AA7" s="95">
        <v>10782.778</v>
      </c>
    </row>
    <row r="8" spans="1:27" ht="15">
      <c r="A8" s="6" t="s">
        <v>40</v>
      </c>
      <c r="B8" s="47">
        <f aca="true" t="shared" si="0" ref="B8:I8">B6+B7</f>
        <v>101111.989</v>
      </c>
      <c r="C8" s="47">
        <f t="shared" si="0"/>
        <v>105317.345</v>
      </c>
      <c r="D8" s="47">
        <f t="shared" si="0"/>
        <v>98541.28499999999</v>
      </c>
      <c r="E8" s="47">
        <f t="shared" si="0"/>
        <v>91259.17099999999</v>
      </c>
      <c r="F8" s="47">
        <f t="shared" si="0"/>
        <v>87052.632</v>
      </c>
      <c r="G8" s="47">
        <f t="shared" si="0"/>
        <v>74499.633</v>
      </c>
      <c r="H8" s="68">
        <f t="shared" si="0"/>
        <v>61018.67</v>
      </c>
      <c r="I8" s="68">
        <f t="shared" si="0"/>
        <v>68659.368</v>
      </c>
      <c r="J8" s="96">
        <f aca="true" t="shared" si="1" ref="J8:T8">J6+J7</f>
        <v>73702.884</v>
      </c>
      <c r="K8" s="97">
        <f t="shared" si="1"/>
        <v>83299.951</v>
      </c>
      <c r="L8" s="98">
        <f t="shared" si="1"/>
        <v>72720.166</v>
      </c>
      <c r="M8" s="97">
        <f t="shared" si="1"/>
        <v>104268.13204</v>
      </c>
      <c r="N8" s="97">
        <f t="shared" si="1"/>
        <v>93646.39388999999</v>
      </c>
      <c r="O8" s="98">
        <f t="shared" si="1"/>
        <v>74204.325</v>
      </c>
      <c r="P8" s="97">
        <f t="shared" si="1"/>
        <v>92388.98517999999</v>
      </c>
      <c r="Q8" s="97">
        <f t="shared" si="1"/>
        <v>64917.610700000005</v>
      </c>
      <c r="R8" s="97">
        <f t="shared" si="1"/>
        <v>94367.31682000001</v>
      </c>
      <c r="S8" s="97">
        <f t="shared" si="1"/>
        <v>111533.54745</v>
      </c>
      <c r="T8" s="97">
        <f t="shared" si="1"/>
        <v>115169.02011</v>
      </c>
      <c r="U8" s="98">
        <f>U6+U7</f>
        <v>116046.16900000001</v>
      </c>
      <c r="V8" s="99">
        <f>V6+V7</f>
        <v>140914.57</v>
      </c>
      <c r="W8" s="180">
        <f>W7+W6</f>
        <v>110149.37972</v>
      </c>
      <c r="X8" s="95">
        <f>X7+X6</f>
        <v>157818.45</v>
      </c>
      <c r="Y8" s="94">
        <f>Y7+Y6</f>
        <v>119048.75600000001</v>
      </c>
      <c r="Z8" s="95">
        <f>Z7+Z6</f>
        <v>146443.15</v>
      </c>
      <c r="AA8" s="95">
        <f>AA7+AA6</f>
        <v>122241.18500000001</v>
      </c>
    </row>
    <row r="9" spans="1:27" ht="15">
      <c r="A9" s="6"/>
      <c r="B9" s="18"/>
      <c r="C9" s="18"/>
      <c r="D9" s="18"/>
      <c r="E9" s="14"/>
      <c r="F9" s="12"/>
      <c r="G9" s="22"/>
      <c r="H9" s="69"/>
      <c r="I9" s="25"/>
      <c r="J9" s="100"/>
      <c r="K9" s="100"/>
      <c r="L9" s="101"/>
      <c r="M9" s="100"/>
      <c r="N9" s="100"/>
      <c r="O9" s="101"/>
      <c r="P9" s="100"/>
      <c r="Q9" s="101"/>
      <c r="R9" s="100"/>
      <c r="S9" s="100"/>
      <c r="T9" s="100"/>
      <c r="U9" s="101"/>
      <c r="V9" s="25"/>
      <c r="W9" s="84"/>
      <c r="X9" s="184"/>
      <c r="Y9" s="25"/>
      <c r="Z9" s="25"/>
      <c r="AA9" s="25"/>
    </row>
    <row r="10" spans="1:27" ht="15">
      <c r="A10" s="5" t="s">
        <v>41</v>
      </c>
      <c r="B10" s="40">
        <v>44073.325</v>
      </c>
      <c r="C10" s="40">
        <v>57400.699</v>
      </c>
      <c r="D10" s="40">
        <v>52214.847</v>
      </c>
      <c r="E10" s="48">
        <v>51701.354</v>
      </c>
      <c r="F10" s="40">
        <v>56833.993</v>
      </c>
      <c r="G10" s="48">
        <v>65821.078</v>
      </c>
      <c r="H10" s="70">
        <v>42804.469</v>
      </c>
      <c r="I10" s="45">
        <v>33498.982</v>
      </c>
      <c r="J10" s="93">
        <v>52579.212</v>
      </c>
      <c r="K10" s="102">
        <v>52991.271</v>
      </c>
      <c r="L10" s="94">
        <v>51080.81</v>
      </c>
      <c r="M10" s="93">
        <v>50591.63836</v>
      </c>
      <c r="N10" s="93">
        <v>41463.78642</v>
      </c>
      <c r="O10" s="103">
        <v>58261.277</v>
      </c>
      <c r="P10" s="104">
        <v>57503.086</v>
      </c>
      <c r="Q10" s="105">
        <v>71344.09194</v>
      </c>
      <c r="R10" s="106">
        <v>67805.788</v>
      </c>
      <c r="S10" s="106">
        <v>92603.315</v>
      </c>
      <c r="T10" s="106">
        <v>97005.194</v>
      </c>
      <c r="U10" s="107">
        <v>100386.192</v>
      </c>
      <c r="V10" s="107">
        <v>97791.169199</v>
      </c>
      <c r="W10" s="181">
        <v>69910.81632</v>
      </c>
      <c r="X10" s="95">
        <v>81765.09</v>
      </c>
      <c r="Y10" s="95">
        <v>74265.89</v>
      </c>
      <c r="Z10" s="95">
        <v>79523.217</v>
      </c>
      <c r="AA10" s="95">
        <v>87498.815</v>
      </c>
    </row>
    <row r="11" spans="1:27" ht="15.75">
      <c r="A11" s="7"/>
      <c r="B11" s="19"/>
      <c r="C11" s="19"/>
      <c r="D11" s="19"/>
      <c r="E11" s="15"/>
      <c r="F11" s="24"/>
      <c r="G11" s="7"/>
      <c r="H11" s="7"/>
      <c r="I11" s="7"/>
      <c r="J11" s="100"/>
      <c r="K11" s="100"/>
      <c r="L11" s="101"/>
      <c r="M11" s="100"/>
      <c r="N11" s="100"/>
      <c r="O11" s="101"/>
      <c r="P11" s="108"/>
      <c r="Q11" s="109"/>
      <c r="R11" s="108"/>
      <c r="S11" s="100"/>
      <c r="T11" s="100"/>
      <c r="U11" s="101"/>
      <c r="V11" s="95"/>
      <c r="W11" s="84"/>
      <c r="X11" s="25"/>
      <c r="Y11" s="25"/>
      <c r="Z11" s="25"/>
      <c r="AA11" s="25"/>
    </row>
    <row r="12" spans="1:27" ht="15.75">
      <c r="A12" s="36" t="s">
        <v>37</v>
      </c>
      <c r="B12" s="17"/>
      <c r="C12" s="17"/>
      <c r="D12" s="17"/>
      <c r="E12" s="16"/>
      <c r="F12" s="19"/>
      <c r="G12" s="110"/>
      <c r="H12" s="110"/>
      <c r="I12" s="110"/>
      <c r="J12" s="100"/>
      <c r="K12" s="100"/>
      <c r="L12" s="101"/>
      <c r="M12" s="100"/>
      <c r="N12" s="100"/>
      <c r="O12" s="101"/>
      <c r="P12" s="108"/>
      <c r="Q12" s="109"/>
      <c r="R12" s="108"/>
      <c r="S12" s="100"/>
      <c r="T12" s="100"/>
      <c r="U12" s="101"/>
      <c r="V12" s="95"/>
      <c r="W12" s="84"/>
      <c r="X12" s="25"/>
      <c r="Y12" s="25"/>
      <c r="Z12" s="25"/>
      <c r="AA12" s="25"/>
    </row>
    <row r="13" spans="1:27" ht="15.75">
      <c r="A13" s="7" t="s">
        <v>7</v>
      </c>
      <c r="B13" s="42">
        <v>44881.791</v>
      </c>
      <c r="C13" s="42">
        <v>47532.3</v>
      </c>
      <c r="D13" s="42">
        <v>42329.609</v>
      </c>
      <c r="E13" s="41">
        <v>36112.995</v>
      </c>
      <c r="F13" s="42">
        <v>45569.377</v>
      </c>
      <c r="G13" s="43">
        <v>95254.071</v>
      </c>
      <c r="H13" s="71">
        <v>68853.112</v>
      </c>
      <c r="I13" s="45">
        <v>53492.924</v>
      </c>
      <c r="J13" s="93">
        <v>65537.806</v>
      </c>
      <c r="K13" s="93">
        <v>55488.69</v>
      </c>
      <c r="L13" s="111">
        <v>87547.435</v>
      </c>
      <c r="M13" s="93">
        <v>86176.31094</v>
      </c>
      <c r="N13" s="93">
        <v>101169.14427</v>
      </c>
      <c r="O13" s="94">
        <v>99927.035</v>
      </c>
      <c r="P13" s="112">
        <v>54518.22064</v>
      </c>
      <c r="Q13" s="113">
        <v>63698.63554</v>
      </c>
      <c r="R13" s="112">
        <v>92491.19108</v>
      </c>
      <c r="S13" s="93">
        <v>129935.20594</v>
      </c>
      <c r="T13" s="93">
        <v>95139.09569</v>
      </c>
      <c r="U13" s="94">
        <v>82579.665</v>
      </c>
      <c r="V13" s="95">
        <v>81867.186</v>
      </c>
      <c r="W13" s="180">
        <v>78499.022</v>
      </c>
      <c r="X13" s="95">
        <v>60479.66</v>
      </c>
      <c r="Y13" s="95">
        <v>57984.493</v>
      </c>
      <c r="Z13" s="95">
        <v>42114.304</v>
      </c>
      <c r="AA13" s="95">
        <v>39405.943</v>
      </c>
    </row>
    <row r="14" spans="1:27" ht="15.75">
      <c r="A14" s="7" t="s">
        <v>10</v>
      </c>
      <c r="B14" s="42">
        <v>4716.719</v>
      </c>
      <c r="C14" s="42">
        <v>5827.357</v>
      </c>
      <c r="D14" s="42">
        <v>18846.544</v>
      </c>
      <c r="E14" s="41">
        <v>15486.608</v>
      </c>
      <c r="F14" s="42">
        <v>15730.819</v>
      </c>
      <c r="G14" s="43">
        <v>19785.704</v>
      </c>
      <c r="H14" s="71">
        <v>4653.123</v>
      </c>
      <c r="I14" s="45">
        <v>3093.573</v>
      </c>
      <c r="J14" s="93">
        <v>1478.83</v>
      </c>
      <c r="K14" s="93">
        <v>1996.321</v>
      </c>
      <c r="L14" s="94">
        <v>541.907</v>
      </c>
      <c r="M14" s="93">
        <v>107.495</v>
      </c>
      <c r="N14" s="93">
        <v>93.205</v>
      </c>
      <c r="O14" s="94">
        <v>582.471</v>
      </c>
      <c r="P14" s="112">
        <v>253.21534</v>
      </c>
      <c r="Q14" s="113">
        <v>2028.02537</v>
      </c>
      <c r="R14" s="112">
        <v>1036.00944</v>
      </c>
      <c r="S14" s="93">
        <v>757.36235</v>
      </c>
      <c r="T14" s="93">
        <v>408.62445</v>
      </c>
      <c r="U14" s="94">
        <v>358.975</v>
      </c>
      <c r="V14" s="95">
        <v>518.84</v>
      </c>
      <c r="W14" s="180">
        <v>369.18</v>
      </c>
      <c r="X14" s="95">
        <v>636.06</v>
      </c>
      <c r="Y14" s="95">
        <v>813.39011</v>
      </c>
      <c r="Z14" s="95">
        <v>913.92</v>
      </c>
      <c r="AA14" s="95">
        <v>802.35</v>
      </c>
    </row>
    <row r="15" spans="1:27" ht="15.75">
      <c r="A15" s="7" t="s">
        <v>15</v>
      </c>
      <c r="B15" s="42">
        <v>2396.907</v>
      </c>
      <c r="C15" s="42">
        <v>1578.028</v>
      </c>
      <c r="D15" s="42">
        <v>544.55</v>
      </c>
      <c r="E15" s="41">
        <v>422.282</v>
      </c>
      <c r="F15" s="42">
        <v>222.799</v>
      </c>
      <c r="G15" s="43">
        <v>239.826</v>
      </c>
      <c r="H15" s="71">
        <v>385.02</v>
      </c>
      <c r="I15" s="45">
        <v>808.991</v>
      </c>
      <c r="J15" s="93">
        <v>565.65</v>
      </c>
      <c r="K15" s="93">
        <v>2050.481</v>
      </c>
      <c r="L15" s="94">
        <v>1918.915</v>
      </c>
      <c r="M15" s="93">
        <v>2810.29</v>
      </c>
      <c r="N15" s="93">
        <v>2213.459</v>
      </c>
      <c r="O15" s="94">
        <v>3005.006</v>
      </c>
      <c r="P15" s="112">
        <v>3087.704</v>
      </c>
      <c r="Q15" s="113">
        <v>3242.35224</v>
      </c>
      <c r="R15" s="112">
        <v>5838.40118</v>
      </c>
      <c r="S15" s="93">
        <v>9781.57224</v>
      </c>
      <c r="T15" s="93">
        <v>2777.37912</v>
      </c>
      <c r="U15" s="94">
        <v>5902.726</v>
      </c>
      <c r="V15" s="95">
        <v>8233.13</v>
      </c>
      <c r="W15" s="180">
        <v>6193.15</v>
      </c>
      <c r="X15" s="95">
        <v>10980.7</v>
      </c>
      <c r="Y15" s="95">
        <v>6756.59775</v>
      </c>
      <c r="Z15" s="95">
        <v>3525.8</v>
      </c>
      <c r="AA15" s="95">
        <v>3285.71</v>
      </c>
    </row>
    <row r="16" spans="1:27" ht="15.75">
      <c r="A16" s="7" t="s">
        <v>51</v>
      </c>
      <c r="B16" s="42">
        <v>0</v>
      </c>
      <c r="C16" s="42">
        <v>0</v>
      </c>
      <c r="D16" s="42">
        <v>0</v>
      </c>
      <c r="E16" s="41">
        <v>0</v>
      </c>
      <c r="F16" s="42">
        <v>0</v>
      </c>
      <c r="G16" s="43">
        <v>1885.74</v>
      </c>
      <c r="H16" s="71">
        <v>760.349</v>
      </c>
      <c r="I16" s="45">
        <v>2439.216</v>
      </c>
      <c r="J16" s="93">
        <v>2405.631</v>
      </c>
      <c r="K16" s="93">
        <v>1972.915</v>
      </c>
      <c r="L16" s="94">
        <v>3248.356</v>
      </c>
      <c r="M16" s="93">
        <v>2880.508</v>
      </c>
      <c r="N16" s="93">
        <v>2684.562</v>
      </c>
      <c r="O16" s="94">
        <v>1689.118</v>
      </c>
      <c r="P16" s="112">
        <v>2478.685</v>
      </c>
      <c r="Q16" s="113">
        <v>1728.8739</v>
      </c>
      <c r="R16" s="112">
        <v>2973.37717</v>
      </c>
      <c r="S16" s="93">
        <v>7383.31216</v>
      </c>
      <c r="T16" s="93">
        <v>39.57578</v>
      </c>
      <c r="U16" s="94">
        <v>869.97</v>
      </c>
      <c r="V16" s="95">
        <v>6.46</v>
      </c>
      <c r="W16" s="180">
        <v>189.55</v>
      </c>
      <c r="X16" s="95">
        <v>218.52</v>
      </c>
      <c r="Y16" s="95">
        <v>98.85589</v>
      </c>
      <c r="Z16" s="95">
        <v>700.98</v>
      </c>
      <c r="AA16" s="95">
        <v>735.57</v>
      </c>
    </row>
    <row r="17" spans="1:27" ht="15.75">
      <c r="A17" s="7" t="s">
        <v>8</v>
      </c>
      <c r="B17" s="42">
        <v>13407.709</v>
      </c>
      <c r="C17" s="42">
        <v>11628.92</v>
      </c>
      <c r="D17" s="42">
        <v>5786.79</v>
      </c>
      <c r="E17" s="41">
        <v>6968.933</v>
      </c>
      <c r="F17" s="42">
        <v>9316.929</v>
      </c>
      <c r="G17" s="43">
        <v>13412.338</v>
      </c>
      <c r="H17" s="71">
        <v>15699.567</v>
      </c>
      <c r="I17" s="45">
        <v>13950.07</v>
      </c>
      <c r="J17" s="93">
        <v>12516.389</v>
      </c>
      <c r="K17" s="93">
        <v>23817.416</v>
      </c>
      <c r="L17" s="94">
        <v>19423.984</v>
      </c>
      <c r="M17" s="93">
        <v>22809.99531</v>
      </c>
      <c r="N17" s="93">
        <v>16271.19457</v>
      </c>
      <c r="O17" s="94">
        <v>12673.206</v>
      </c>
      <c r="P17" s="112">
        <v>8727.45125</v>
      </c>
      <c r="Q17" s="113">
        <v>14921.63405</v>
      </c>
      <c r="R17" s="112">
        <v>10571.68974</v>
      </c>
      <c r="S17" s="93">
        <v>13090.76526</v>
      </c>
      <c r="T17" s="93">
        <v>11500.12466</v>
      </c>
      <c r="U17" s="94">
        <v>7865.812</v>
      </c>
      <c r="V17" s="95">
        <v>7433.193</v>
      </c>
      <c r="W17" s="180">
        <v>9452.118</v>
      </c>
      <c r="X17" s="95">
        <v>4227.02</v>
      </c>
      <c r="Y17" s="95">
        <v>4133.371</v>
      </c>
      <c r="Z17" s="95">
        <v>5382.438</v>
      </c>
      <c r="AA17" s="95">
        <v>3339.303</v>
      </c>
    </row>
    <row r="18" spans="1:27" ht="15.75">
      <c r="A18" s="7" t="s">
        <v>9</v>
      </c>
      <c r="B18" s="42">
        <v>463.466</v>
      </c>
      <c r="C18" s="42">
        <v>1916.131</v>
      </c>
      <c r="D18" s="42">
        <v>4729.333</v>
      </c>
      <c r="E18" s="41">
        <v>2678.377</v>
      </c>
      <c r="F18" s="42">
        <v>3172.362</v>
      </c>
      <c r="G18" s="43">
        <v>8087.544</v>
      </c>
      <c r="H18" s="71">
        <v>1945.97</v>
      </c>
      <c r="I18" s="45">
        <v>7080.237</v>
      </c>
      <c r="J18" s="114">
        <v>380.843</v>
      </c>
      <c r="K18" s="93">
        <v>1791.689</v>
      </c>
      <c r="L18" s="94">
        <v>297.985</v>
      </c>
      <c r="M18" s="93">
        <v>26.986</v>
      </c>
      <c r="N18" s="93">
        <v>8.448</v>
      </c>
      <c r="O18" s="94">
        <v>257.562</v>
      </c>
      <c r="P18" s="112">
        <v>436.38342</v>
      </c>
      <c r="Q18" s="113">
        <v>716.94537</v>
      </c>
      <c r="R18" s="112">
        <v>351.55742</v>
      </c>
      <c r="S18" s="93">
        <v>89.73328</v>
      </c>
      <c r="T18" s="93">
        <v>209.32276</v>
      </c>
      <c r="U18" s="94">
        <v>100.854</v>
      </c>
      <c r="V18" s="95">
        <v>81.08</v>
      </c>
      <c r="W18" s="180">
        <v>31.61</v>
      </c>
      <c r="X18" s="95">
        <v>71.6</v>
      </c>
      <c r="Y18" s="95">
        <v>121.74914</v>
      </c>
      <c r="Z18" s="95">
        <v>138.62</v>
      </c>
      <c r="AA18" s="95">
        <v>142.73</v>
      </c>
    </row>
    <row r="19" spans="1:27" ht="15.75">
      <c r="A19" s="7" t="s">
        <v>16</v>
      </c>
      <c r="B19" s="42">
        <v>583.547</v>
      </c>
      <c r="C19" s="42">
        <v>712.706</v>
      </c>
      <c r="D19" s="42">
        <v>658.636</v>
      </c>
      <c r="E19" s="41">
        <v>136.523</v>
      </c>
      <c r="F19" s="42">
        <v>4.323</v>
      </c>
      <c r="G19" s="43">
        <v>231.333</v>
      </c>
      <c r="H19" s="71">
        <v>102.332</v>
      </c>
      <c r="I19" s="45">
        <v>305.962</v>
      </c>
      <c r="J19" s="93">
        <v>23.913</v>
      </c>
      <c r="K19" s="93">
        <v>1572.818</v>
      </c>
      <c r="L19" s="94">
        <v>6600.28</v>
      </c>
      <c r="M19" s="93">
        <v>2851.667</v>
      </c>
      <c r="N19" s="93">
        <v>681.162</v>
      </c>
      <c r="O19" s="94">
        <v>754.595</v>
      </c>
      <c r="P19" s="112">
        <v>1508.195</v>
      </c>
      <c r="Q19" s="113">
        <v>1003.0497</v>
      </c>
      <c r="R19" s="112">
        <v>705.23681</v>
      </c>
      <c r="S19" s="93">
        <v>587.4936</v>
      </c>
      <c r="T19" s="93">
        <v>1291.27565</v>
      </c>
      <c r="U19" s="94">
        <v>846.281</v>
      </c>
      <c r="V19" s="95">
        <v>2507</v>
      </c>
      <c r="W19" s="180">
        <v>1164.34</v>
      </c>
      <c r="X19" s="95">
        <v>745.57</v>
      </c>
      <c r="Y19" s="95">
        <v>1662.70325</v>
      </c>
      <c r="Z19" s="95">
        <v>1680.87</v>
      </c>
      <c r="AA19" s="95">
        <v>1072.48</v>
      </c>
    </row>
    <row r="20" spans="1:27" ht="15.75">
      <c r="A20" s="7" t="s">
        <v>65</v>
      </c>
      <c r="B20" s="42"/>
      <c r="C20" s="42"/>
      <c r="D20" s="42"/>
      <c r="E20" s="41"/>
      <c r="F20" s="42"/>
      <c r="G20" s="43"/>
      <c r="H20" s="71"/>
      <c r="I20" s="71"/>
      <c r="J20" s="93"/>
      <c r="K20" s="93"/>
      <c r="L20" s="94"/>
      <c r="M20" s="93"/>
      <c r="N20" s="93"/>
      <c r="O20" s="94"/>
      <c r="P20" s="112"/>
      <c r="Q20" s="112"/>
      <c r="R20" s="112"/>
      <c r="S20" s="93"/>
      <c r="T20" s="93"/>
      <c r="U20" s="94"/>
      <c r="V20" s="95">
        <v>2096.66</v>
      </c>
      <c r="W20" s="180">
        <v>2630.61</v>
      </c>
      <c r="X20" s="95">
        <v>1878.05</v>
      </c>
      <c r="Y20" s="95">
        <v>1305.51649</v>
      </c>
      <c r="Z20" s="95">
        <v>1016.6</v>
      </c>
      <c r="AA20" s="95">
        <v>911.43</v>
      </c>
    </row>
    <row r="21" spans="1:27" ht="15.75">
      <c r="A21" s="6" t="s">
        <v>0</v>
      </c>
      <c r="B21" s="47">
        <f aca="true" t="shared" si="2" ref="B21:I21">SUM(B13:B19)</f>
        <v>66450.139</v>
      </c>
      <c r="C21" s="47">
        <f t="shared" si="2"/>
        <v>69195.44200000001</v>
      </c>
      <c r="D21" s="47">
        <f t="shared" si="2"/>
        <v>72895.462</v>
      </c>
      <c r="E21" s="47">
        <f t="shared" si="2"/>
        <v>61805.718</v>
      </c>
      <c r="F21" s="47">
        <f t="shared" si="2"/>
        <v>74016.609</v>
      </c>
      <c r="G21" s="47">
        <f t="shared" si="2"/>
        <v>138896.556</v>
      </c>
      <c r="H21" s="68">
        <f t="shared" si="2"/>
        <v>92399.47299999998</v>
      </c>
      <c r="I21" s="68">
        <f t="shared" si="2"/>
        <v>81170.973</v>
      </c>
      <c r="J21" s="96">
        <f aca="true" t="shared" si="3" ref="J21:T21">SUM(J13:J19)</f>
        <v>82909.06199999998</v>
      </c>
      <c r="K21" s="97">
        <f t="shared" si="3"/>
        <v>88690.33</v>
      </c>
      <c r="L21" s="98">
        <f t="shared" si="3"/>
        <v>119578.862</v>
      </c>
      <c r="M21" s="97">
        <f t="shared" si="3"/>
        <v>117663.25224999999</v>
      </c>
      <c r="N21" s="97">
        <f t="shared" si="3"/>
        <v>123121.17484</v>
      </c>
      <c r="O21" s="98">
        <f t="shared" si="3"/>
        <v>118888.99300000002</v>
      </c>
      <c r="P21" s="115">
        <f t="shared" si="3"/>
        <v>71009.85465000001</v>
      </c>
      <c r="Q21" s="115">
        <f t="shared" si="3"/>
        <v>87339.51617000002</v>
      </c>
      <c r="R21" s="115">
        <f t="shared" si="3"/>
        <v>113967.46284000001</v>
      </c>
      <c r="S21" s="97">
        <f t="shared" si="3"/>
        <v>161625.44483</v>
      </c>
      <c r="T21" s="97">
        <f t="shared" si="3"/>
        <v>111365.39811</v>
      </c>
      <c r="U21" s="98">
        <f>SUM(U13:U19)</f>
        <v>98524.28300000001</v>
      </c>
      <c r="V21" s="99">
        <f aca="true" t="shared" si="4" ref="V21:AA21">SUM(V13:V20)</f>
        <v>102743.54900000001</v>
      </c>
      <c r="W21" s="182">
        <f t="shared" si="4"/>
        <v>98529.57999999999</v>
      </c>
      <c r="X21" s="182">
        <f t="shared" si="4"/>
        <v>79237.18000000002</v>
      </c>
      <c r="Y21" s="99">
        <f t="shared" si="4"/>
        <v>72876.67663</v>
      </c>
      <c r="Z21" s="99">
        <f t="shared" si="4"/>
        <v>55473.53200000001</v>
      </c>
      <c r="AA21" s="99">
        <f t="shared" si="4"/>
        <v>49695.516</v>
      </c>
    </row>
    <row r="22" spans="1:27" ht="15.75">
      <c r="A22" s="37" t="s">
        <v>38</v>
      </c>
      <c r="B22" s="18"/>
      <c r="C22" s="18"/>
      <c r="D22" s="18"/>
      <c r="E22" s="14"/>
      <c r="F22" s="12"/>
      <c r="G22" s="116"/>
      <c r="H22" s="116"/>
      <c r="I22" s="116"/>
      <c r="J22" s="117"/>
      <c r="K22" s="100"/>
      <c r="L22" s="101"/>
      <c r="M22" s="100"/>
      <c r="N22" s="100"/>
      <c r="O22" s="101"/>
      <c r="P22" s="108"/>
      <c r="Q22" s="109"/>
      <c r="R22" s="108"/>
      <c r="S22" s="100"/>
      <c r="T22" s="100"/>
      <c r="U22" s="101"/>
      <c r="X22" s="25"/>
      <c r="Y22" s="25"/>
      <c r="Z22" s="25"/>
      <c r="AA22" s="95"/>
    </row>
    <row r="23" spans="1:27" ht="15.75">
      <c r="A23" s="7"/>
      <c r="B23" s="19"/>
      <c r="C23" s="19"/>
      <c r="D23" s="19"/>
      <c r="E23" s="14"/>
      <c r="F23" s="12"/>
      <c r="G23" s="7"/>
      <c r="H23" s="7"/>
      <c r="I23" s="7"/>
      <c r="J23" s="100"/>
      <c r="K23" s="100"/>
      <c r="L23" s="101"/>
      <c r="M23" s="100"/>
      <c r="N23" s="100"/>
      <c r="O23" s="101"/>
      <c r="P23" s="108"/>
      <c r="Q23" s="109"/>
      <c r="R23" s="108"/>
      <c r="S23" s="100"/>
      <c r="T23" s="100"/>
      <c r="U23" s="101"/>
      <c r="X23" s="25"/>
      <c r="Y23" s="25"/>
      <c r="Z23" s="25"/>
      <c r="AA23" s="95"/>
    </row>
    <row r="24" spans="1:27" ht="15.75">
      <c r="A24" s="5" t="s">
        <v>1</v>
      </c>
      <c r="B24" s="40">
        <v>31141.743</v>
      </c>
      <c r="C24" s="40">
        <v>24337.814</v>
      </c>
      <c r="D24" s="40">
        <v>35033.373</v>
      </c>
      <c r="E24" s="41">
        <v>43389.175</v>
      </c>
      <c r="F24" s="42">
        <v>55565.622</v>
      </c>
      <c r="G24" s="81">
        <v>71678.618</v>
      </c>
      <c r="H24" s="82">
        <v>66565.996</v>
      </c>
      <c r="I24" s="45">
        <v>70362.545</v>
      </c>
      <c r="J24" s="93">
        <v>110156.773</v>
      </c>
      <c r="K24" s="93">
        <v>107334.078</v>
      </c>
      <c r="L24" s="94">
        <v>83870.527</v>
      </c>
      <c r="M24" s="114">
        <f aca="true" t="shared" si="5" ref="M24:AA24">SUM(M25:M31)</f>
        <v>86015.595</v>
      </c>
      <c r="N24" s="114">
        <f t="shared" si="5"/>
        <v>42181.801049999995</v>
      </c>
      <c r="O24" s="114">
        <f t="shared" si="5"/>
        <v>44284.543</v>
      </c>
      <c r="P24" s="118">
        <f t="shared" si="5"/>
        <v>46752.013479999994</v>
      </c>
      <c r="Q24" s="112">
        <f t="shared" si="5"/>
        <v>59053.833580000006</v>
      </c>
      <c r="R24" s="112">
        <f t="shared" si="5"/>
        <v>50570.58787000001</v>
      </c>
      <c r="S24" s="93">
        <f t="shared" si="5"/>
        <v>57452.415290000004</v>
      </c>
      <c r="T24" s="93">
        <f t="shared" si="5"/>
        <v>79838.18173</v>
      </c>
      <c r="U24" s="94">
        <f t="shared" si="5"/>
        <v>111836.596</v>
      </c>
      <c r="V24" s="94">
        <f t="shared" si="5"/>
        <v>88125.538</v>
      </c>
      <c r="W24" s="93">
        <f t="shared" si="5"/>
        <v>41311.84</v>
      </c>
      <c r="X24" s="93">
        <f t="shared" si="5"/>
        <v>40101.31</v>
      </c>
      <c r="Y24" s="94">
        <f t="shared" si="5"/>
        <v>42389.703915</v>
      </c>
      <c r="Z24" s="95">
        <f t="shared" si="5"/>
        <v>48771.567500000005</v>
      </c>
      <c r="AA24" s="95">
        <f t="shared" si="5"/>
        <v>39174.9528</v>
      </c>
    </row>
    <row r="25" spans="1:27" ht="15.75">
      <c r="A25" s="87" t="s">
        <v>55</v>
      </c>
      <c r="B25" s="40">
        <v>17336</v>
      </c>
      <c r="C25" s="40">
        <v>12116</v>
      </c>
      <c r="D25" s="40">
        <v>17473</v>
      </c>
      <c r="E25" s="41">
        <v>15304</v>
      </c>
      <c r="F25" s="42">
        <v>16750</v>
      </c>
      <c r="G25" s="41">
        <v>18765</v>
      </c>
      <c r="H25" s="67">
        <v>12973.16</v>
      </c>
      <c r="I25" s="45">
        <v>13236</v>
      </c>
      <c r="J25" s="93">
        <v>13598</v>
      </c>
      <c r="K25" s="93">
        <v>15142.365</v>
      </c>
      <c r="L25" s="94">
        <v>14499.251</v>
      </c>
      <c r="M25" s="93">
        <v>13926.94</v>
      </c>
      <c r="N25" s="93">
        <v>16095.74652</v>
      </c>
      <c r="O25" s="94">
        <v>14808.642</v>
      </c>
      <c r="P25" s="112">
        <v>12693.10613</v>
      </c>
      <c r="Q25" s="113">
        <v>12722.70666</v>
      </c>
      <c r="R25" s="112">
        <v>17770.63518</v>
      </c>
      <c r="S25" s="93">
        <v>15562.32385</v>
      </c>
      <c r="T25" s="93">
        <v>14121.06629</v>
      </c>
      <c r="U25" s="94">
        <v>15613.621</v>
      </c>
      <c r="V25" s="95">
        <v>19345.43</v>
      </c>
      <c r="W25" s="180">
        <v>18259.38</v>
      </c>
      <c r="X25" s="95">
        <v>23349.17</v>
      </c>
      <c r="Y25" s="95">
        <v>23867.09</v>
      </c>
      <c r="Z25" s="95">
        <v>27117.27</v>
      </c>
      <c r="AA25" s="95">
        <v>25830.197</v>
      </c>
    </row>
    <row r="26" spans="1:27" ht="15">
      <c r="A26" s="87" t="s">
        <v>56</v>
      </c>
      <c r="B26" s="40">
        <v>2271</v>
      </c>
      <c r="C26" s="40">
        <v>2059</v>
      </c>
      <c r="D26" s="40">
        <v>3776</v>
      </c>
      <c r="E26" s="41">
        <v>3358</v>
      </c>
      <c r="F26" s="42">
        <v>2556.64</v>
      </c>
      <c r="G26" s="41">
        <v>4858</v>
      </c>
      <c r="H26" s="67">
        <v>4646.58</v>
      </c>
      <c r="I26" s="45">
        <v>3440</v>
      </c>
      <c r="J26" s="93">
        <v>3741</v>
      </c>
      <c r="K26" s="93">
        <v>5810.204</v>
      </c>
      <c r="L26" s="94">
        <v>7155.86</v>
      </c>
      <c r="M26" s="93">
        <v>8359.097</v>
      </c>
      <c r="N26" s="93">
        <v>5389.11721</v>
      </c>
      <c r="O26" s="94">
        <v>6640.132</v>
      </c>
      <c r="P26" s="93">
        <v>7860.98667</v>
      </c>
      <c r="Q26" s="94">
        <v>6324.85747</v>
      </c>
      <c r="R26" s="93">
        <v>8727.46256</v>
      </c>
      <c r="S26" s="93">
        <v>11987.55126</v>
      </c>
      <c r="T26" s="93">
        <v>11290.55168</v>
      </c>
      <c r="U26" s="94">
        <v>8534.181</v>
      </c>
      <c r="V26" s="95">
        <v>8024.872</v>
      </c>
      <c r="W26" s="180">
        <v>10572.23</v>
      </c>
      <c r="X26" s="95">
        <v>7317.94</v>
      </c>
      <c r="Y26" s="95">
        <v>13097.2166</v>
      </c>
      <c r="Z26" s="95">
        <v>15442.6864</v>
      </c>
      <c r="AA26" s="95">
        <v>9692.8014</v>
      </c>
    </row>
    <row r="27" spans="1:27" ht="15">
      <c r="A27" s="87" t="s">
        <v>57</v>
      </c>
      <c r="B27" s="40">
        <v>10979</v>
      </c>
      <c r="C27" s="40">
        <v>9455</v>
      </c>
      <c r="D27" s="40">
        <v>13208</v>
      </c>
      <c r="E27" s="41">
        <v>24457</v>
      </c>
      <c r="F27" s="42">
        <v>36064</v>
      </c>
      <c r="G27" s="41">
        <v>47831</v>
      </c>
      <c r="H27" s="67">
        <v>48933.285</v>
      </c>
      <c r="I27" s="45">
        <v>53563</v>
      </c>
      <c r="J27" s="93">
        <v>92762</v>
      </c>
      <c r="K27" s="93">
        <v>85153.247</v>
      </c>
      <c r="L27" s="94">
        <v>60534.749</v>
      </c>
      <c r="M27" s="93">
        <v>62519.837</v>
      </c>
      <c r="N27" s="119">
        <v>19749.07968</v>
      </c>
      <c r="O27" s="94">
        <v>18510.327</v>
      </c>
      <c r="P27" s="119">
        <v>23990.26819</v>
      </c>
      <c r="Q27" s="120">
        <v>29731.81337</v>
      </c>
      <c r="R27" s="119">
        <v>20994.2223</v>
      </c>
      <c r="S27" s="93">
        <v>28409.52259</v>
      </c>
      <c r="T27" s="93">
        <v>51564.25168</v>
      </c>
      <c r="U27" s="94">
        <v>86179.049</v>
      </c>
      <c r="V27" s="95">
        <v>59672.634</v>
      </c>
      <c r="W27" s="180">
        <v>12027.93</v>
      </c>
      <c r="X27" s="95">
        <v>9137.64</v>
      </c>
      <c r="Y27" s="95">
        <v>5371.711635</v>
      </c>
      <c r="Z27" s="95">
        <v>6143.9038</v>
      </c>
      <c r="AA27" s="95">
        <v>3651.9544</v>
      </c>
    </row>
    <row r="28" spans="1:27" ht="15">
      <c r="A28" s="87" t="s">
        <v>58</v>
      </c>
      <c r="B28" s="40">
        <v>409</v>
      </c>
      <c r="C28" s="40">
        <v>629</v>
      </c>
      <c r="D28" s="40">
        <v>461</v>
      </c>
      <c r="E28" s="41">
        <v>170</v>
      </c>
      <c r="F28" s="42">
        <v>95.77</v>
      </c>
      <c r="G28" s="41">
        <v>144.696</v>
      </c>
      <c r="H28" s="67">
        <v>11.875</v>
      </c>
      <c r="I28" s="45">
        <v>124</v>
      </c>
      <c r="J28" s="93">
        <v>30</v>
      </c>
      <c r="K28" s="93"/>
      <c r="L28" s="94">
        <v>0</v>
      </c>
      <c r="M28" s="93">
        <v>277.03</v>
      </c>
      <c r="N28" s="93">
        <v>400.81202</v>
      </c>
      <c r="O28" s="94">
        <v>3933.762</v>
      </c>
      <c r="P28" s="119">
        <v>1726.60973</v>
      </c>
      <c r="Q28" s="120">
        <v>7296.01835</v>
      </c>
      <c r="R28" s="119">
        <v>2010.44908</v>
      </c>
      <c r="S28" s="93">
        <v>904.27763</v>
      </c>
      <c r="T28" s="93">
        <v>1078.88725</v>
      </c>
      <c r="U28" s="94">
        <v>558.194</v>
      </c>
      <c r="V28" s="95">
        <v>853.279</v>
      </c>
      <c r="W28" s="180">
        <v>400.11</v>
      </c>
      <c r="X28" s="95">
        <v>249.29</v>
      </c>
      <c r="Y28" s="95">
        <v>42.71048</v>
      </c>
      <c r="Z28" s="95">
        <v>67.7073</v>
      </c>
      <c r="AA28" s="95">
        <v>0</v>
      </c>
    </row>
    <row r="29" spans="1:27" ht="15">
      <c r="A29" s="87" t="s">
        <v>59</v>
      </c>
      <c r="B29" s="40">
        <v>20</v>
      </c>
      <c r="C29" s="40">
        <v>27</v>
      </c>
      <c r="D29" s="40">
        <v>20</v>
      </c>
      <c r="E29" s="41">
        <v>14</v>
      </c>
      <c r="F29" s="42">
        <v>0</v>
      </c>
      <c r="G29" s="41">
        <v>16.055</v>
      </c>
      <c r="H29" s="67">
        <v>0.391</v>
      </c>
      <c r="I29" s="45">
        <v>0</v>
      </c>
      <c r="J29" s="93">
        <v>0</v>
      </c>
      <c r="K29" s="93"/>
      <c r="L29" s="121">
        <v>0</v>
      </c>
      <c r="M29" s="93">
        <v>932.691</v>
      </c>
      <c r="N29" s="93">
        <v>527.13862</v>
      </c>
      <c r="O29" s="94">
        <v>391.68</v>
      </c>
      <c r="P29" s="119">
        <v>240.13727</v>
      </c>
      <c r="Q29" s="120">
        <v>9.22256</v>
      </c>
      <c r="R29" s="119">
        <v>3.02625</v>
      </c>
      <c r="S29" s="93"/>
      <c r="T29" s="93">
        <v>7.50619</v>
      </c>
      <c r="U29" s="94"/>
      <c r="V29" s="95">
        <v>127.876</v>
      </c>
      <c r="W29" s="180">
        <v>0.27</v>
      </c>
      <c r="X29" s="95"/>
      <c r="Y29" s="95">
        <v>10.9752</v>
      </c>
      <c r="Z29" s="95"/>
      <c r="AA29" s="95">
        <v>0</v>
      </c>
    </row>
    <row r="30" spans="1:27" ht="15">
      <c r="A30" s="87" t="s">
        <v>60</v>
      </c>
      <c r="B30" s="40">
        <v>127</v>
      </c>
      <c r="C30" s="40">
        <v>53</v>
      </c>
      <c r="D30" s="40">
        <v>95</v>
      </c>
      <c r="E30" s="41">
        <v>86</v>
      </c>
      <c r="F30" s="42">
        <v>99.71</v>
      </c>
      <c r="G30" s="41">
        <v>64</v>
      </c>
      <c r="H30" s="67">
        <v>0.706</v>
      </c>
      <c r="I30" s="45">
        <v>0</v>
      </c>
      <c r="J30" s="93">
        <v>26</v>
      </c>
      <c r="K30" s="93"/>
      <c r="L30" s="94">
        <v>0</v>
      </c>
      <c r="M30" s="100">
        <v>0</v>
      </c>
      <c r="N30" s="93">
        <v>19.907</v>
      </c>
      <c r="O30" s="101">
        <v>0</v>
      </c>
      <c r="P30" s="119">
        <v>101.12708</v>
      </c>
      <c r="Q30" s="120">
        <v>0</v>
      </c>
      <c r="R30" s="119"/>
      <c r="S30" s="93">
        <v>3.76213</v>
      </c>
      <c r="T30" s="93">
        <v>90.27461</v>
      </c>
      <c r="U30" s="94">
        <v>86.767</v>
      </c>
      <c r="V30" s="95">
        <v>101.447</v>
      </c>
      <c r="W30" s="180">
        <v>51.92</v>
      </c>
      <c r="X30" s="95">
        <v>47.27</v>
      </c>
      <c r="Y30" s="95"/>
      <c r="Z30" s="95"/>
      <c r="AA30" s="95">
        <v>0</v>
      </c>
    </row>
    <row r="31" spans="1:27" ht="15">
      <c r="A31" s="87" t="s">
        <v>66</v>
      </c>
      <c r="B31" s="40"/>
      <c r="C31" s="40"/>
      <c r="D31" s="40"/>
      <c r="E31" s="41"/>
      <c r="F31" s="42"/>
      <c r="G31" s="41"/>
      <c r="H31" s="67"/>
      <c r="I31" s="45"/>
      <c r="J31" s="93"/>
      <c r="K31" s="93">
        <v>1228.261</v>
      </c>
      <c r="L31" s="94">
        <v>1680.667</v>
      </c>
      <c r="M31" s="100">
        <v>0</v>
      </c>
      <c r="N31" s="100">
        <v>0</v>
      </c>
      <c r="O31" s="101"/>
      <c r="P31" s="122">
        <v>139.77841</v>
      </c>
      <c r="Q31" s="120">
        <v>2969.21517</v>
      </c>
      <c r="R31" s="119">
        <v>1064.7925</v>
      </c>
      <c r="S31" s="93">
        <v>584.97783</v>
      </c>
      <c r="T31" s="93">
        <v>1685.64403</v>
      </c>
      <c r="U31" s="94">
        <v>864.784</v>
      </c>
      <c r="V31" s="95"/>
      <c r="W31" s="180"/>
      <c r="X31" s="95"/>
      <c r="Y31" s="25"/>
      <c r="Z31" s="95"/>
      <c r="AA31" s="95"/>
    </row>
    <row r="32" spans="1:27" ht="15">
      <c r="A32" s="5" t="s">
        <v>63</v>
      </c>
      <c r="B32" s="40">
        <f aca="true" t="shared" si="6" ref="B32:I32">B8+B10+B21+B24</f>
        <v>242777.196</v>
      </c>
      <c r="C32" s="40">
        <f t="shared" si="6"/>
        <v>256251.3</v>
      </c>
      <c r="D32" s="40">
        <f t="shared" si="6"/>
        <v>258684.96699999998</v>
      </c>
      <c r="E32" s="40">
        <f t="shared" si="6"/>
        <v>248155.418</v>
      </c>
      <c r="F32" s="40">
        <f t="shared" si="6"/>
        <v>273468.856</v>
      </c>
      <c r="G32" s="40">
        <f t="shared" si="6"/>
        <v>350895.885</v>
      </c>
      <c r="H32" s="40">
        <f t="shared" si="6"/>
        <v>262788.60799999995</v>
      </c>
      <c r="I32" s="40">
        <f t="shared" si="6"/>
        <v>253691.86800000002</v>
      </c>
      <c r="J32" s="98">
        <f aca="true" t="shared" si="7" ref="J32:T32">J8+J10+J21+J24</f>
        <v>319347.931</v>
      </c>
      <c r="K32" s="97">
        <f t="shared" si="7"/>
        <v>332315.63</v>
      </c>
      <c r="L32" s="98">
        <f t="shared" si="7"/>
        <v>327250.365</v>
      </c>
      <c r="M32" s="97">
        <f t="shared" si="7"/>
        <v>358538.6176499999</v>
      </c>
      <c r="N32" s="97">
        <f t="shared" si="7"/>
        <v>300413.1562</v>
      </c>
      <c r="O32" s="98">
        <f t="shared" si="7"/>
        <v>295639.13800000004</v>
      </c>
      <c r="P32" s="123">
        <f t="shared" si="7"/>
        <v>267653.93931000005</v>
      </c>
      <c r="Q32" s="123">
        <f t="shared" si="7"/>
        <v>282655.05239</v>
      </c>
      <c r="R32" s="123">
        <f t="shared" si="7"/>
        <v>326711.15553</v>
      </c>
      <c r="S32" s="97">
        <f t="shared" si="7"/>
        <v>423214.72257</v>
      </c>
      <c r="T32" s="97">
        <f t="shared" si="7"/>
        <v>403377.79395</v>
      </c>
      <c r="U32" s="98">
        <f aca="true" t="shared" si="8" ref="U32:AA32">U8+U10+U21+U24</f>
        <v>426793.24000000005</v>
      </c>
      <c r="V32" s="98">
        <f t="shared" si="8"/>
        <v>429574.826199</v>
      </c>
      <c r="W32" s="97">
        <f t="shared" si="8"/>
        <v>319901.61604</v>
      </c>
      <c r="X32" s="97">
        <f t="shared" si="8"/>
        <v>358922.03</v>
      </c>
      <c r="Y32" s="98">
        <f t="shared" si="8"/>
        <v>308581.02654500003</v>
      </c>
      <c r="Z32" s="98">
        <f t="shared" si="8"/>
        <v>330211.4665</v>
      </c>
      <c r="AA32" s="98">
        <f t="shared" si="8"/>
        <v>298610.46880000003</v>
      </c>
    </row>
    <row r="33" spans="1:27" ht="15">
      <c r="A33" s="5"/>
      <c r="B33" s="17"/>
      <c r="C33" s="17"/>
      <c r="D33" s="17"/>
      <c r="E33" s="16"/>
      <c r="F33" s="19"/>
      <c r="G33" s="5"/>
      <c r="H33" s="5"/>
      <c r="I33" s="5"/>
      <c r="J33" s="100"/>
      <c r="K33" s="100"/>
      <c r="L33" s="101"/>
      <c r="M33" s="100"/>
      <c r="N33" s="100"/>
      <c r="O33" s="101"/>
      <c r="P33" s="124"/>
      <c r="Q33" s="125"/>
      <c r="R33" s="124"/>
      <c r="S33" s="100"/>
      <c r="T33" s="100"/>
      <c r="U33" s="101"/>
      <c r="V33" s="95"/>
      <c r="W33" s="84"/>
      <c r="X33" s="25"/>
      <c r="Y33" s="25"/>
      <c r="Z33" s="25"/>
      <c r="AA33" s="95"/>
    </row>
    <row r="34" spans="1:27" ht="15">
      <c r="A34" s="6" t="s">
        <v>3</v>
      </c>
      <c r="B34" s="18"/>
      <c r="C34" s="18"/>
      <c r="D34" s="18"/>
      <c r="E34" s="16"/>
      <c r="F34" s="19"/>
      <c r="G34" s="6"/>
      <c r="H34" s="6"/>
      <c r="I34" s="6"/>
      <c r="J34" s="100"/>
      <c r="K34" s="100"/>
      <c r="L34" s="101"/>
      <c r="M34" s="100"/>
      <c r="N34" s="100"/>
      <c r="O34" s="101"/>
      <c r="P34" s="124"/>
      <c r="Q34" s="125"/>
      <c r="R34" s="124"/>
      <c r="S34" s="100"/>
      <c r="T34" s="100"/>
      <c r="U34" s="101"/>
      <c r="V34" s="95"/>
      <c r="W34" s="84"/>
      <c r="X34" s="25"/>
      <c r="Y34" s="25"/>
      <c r="Z34" s="25"/>
      <c r="AA34" s="95"/>
    </row>
    <row r="35" spans="1:27" ht="15">
      <c r="A35" s="7" t="s">
        <v>12</v>
      </c>
      <c r="B35" s="42">
        <v>272</v>
      </c>
      <c r="C35" s="42">
        <v>300.075</v>
      </c>
      <c r="D35" s="42">
        <v>622.625</v>
      </c>
      <c r="E35" s="41">
        <v>415.762</v>
      </c>
      <c r="F35" s="42">
        <v>368.501</v>
      </c>
      <c r="G35" s="43">
        <v>666.275</v>
      </c>
      <c r="H35" s="71">
        <v>397.009</v>
      </c>
      <c r="I35" s="45">
        <v>414.033</v>
      </c>
      <c r="J35" s="93">
        <v>606.589</v>
      </c>
      <c r="K35" s="93">
        <v>866.057</v>
      </c>
      <c r="L35" s="94">
        <v>1154.124</v>
      </c>
      <c r="M35" s="93">
        <v>1606.692</v>
      </c>
      <c r="N35" s="93">
        <v>1687.174</v>
      </c>
      <c r="O35" s="94">
        <v>1631.911</v>
      </c>
      <c r="P35" s="119">
        <v>1889.62467</v>
      </c>
      <c r="Q35" s="120">
        <v>1242.48193</v>
      </c>
      <c r="R35" s="119">
        <v>2288.50222</v>
      </c>
      <c r="S35" s="93">
        <v>1987.82121</v>
      </c>
      <c r="T35" s="93">
        <v>2513.28324</v>
      </c>
      <c r="U35" s="94">
        <v>2795.288</v>
      </c>
      <c r="V35" s="95">
        <v>2546.84</v>
      </c>
      <c r="W35" s="180">
        <v>3326.64</v>
      </c>
      <c r="X35" s="94">
        <v>3745.65</v>
      </c>
      <c r="Y35" s="95">
        <v>4613.19207</v>
      </c>
      <c r="Z35" s="95">
        <v>5377.59</v>
      </c>
      <c r="AA35" s="95">
        <v>6134.27</v>
      </c>
    </row>
    <row r="36" spans="1:27" ht="15">
      <c r="A36" s="7" t="s">
        <v>2</v>
      </c>
      <c r="B36" s="42">
        <v>937</v>
      </c>
      <c r="C36" s="42">
        <v>2917.291</v>
      </c>
      <c r="D36" s="42">
        <v>4434.572</v>
      </c>
      <c r="E36" s="43">
        <v>5137.488</v>
      </c>
      <c r="F36" s="45">
        <v>7464.198</v>
      </c>
      <c r="G36" s="43">
        <v>11454.145</v>
      </c>
      <c r="H36" s="71">
        <v>10259.782</v>
      </c>
      <c r="I36" s="45">
        <v>15508.155</v>
      </c>
      <c r="J36" s="93">
        <v>16752.343</v>
      </c>
      <c r="K36" s="93">
        <v>22818.357</v>
      </c>
      <c r="L36" s="94">
        <v>26767.92</v>
      </c>
      <c r="M36" s="93">
        <v>31014.39685</v>
      </c>
      <c r="N36" s="93">
        <v>26073.87313</v>
      </c>
      <c r="O36" s="94">
        <v>22441.829</v>
      </c>
      <c r="P36" s="119">
        <v>16150.36212</v>
      </c>
      <c r="Q36" s="120">
        <v>25274.38188</v>
      </c>
      <c r="R36" s="119">
        <v>26227.68265</v>
      </c>
      <c r="S36" s="93">
        <v>15507.75085</v>
      </c>
      <c r="T36" s="93">
        <v>20669.8867</v>
      </c>
      <c r="U36" s="94">
        <v>13262.168</v>
      </c>
      <c r="V36" s="95">
        <v>13037.457</v>
      </c>
      <c r="W36" s="180">
        <v>3922.363</v>
      </c>
      <c r="X36" s="94">
        <v>1452.6</v>
      </c>
      <c r="Y36" s="95">
        <v>1024.527</v>
      </c>
      <c r="Z36" s="95">
        <v>315.63</v>
      </c>
      <c r="AA36" s="95">
        <v>406.389</v>
      </c>
    </row>
    <row r="37" spans="1:27" ht="15">
      <c r="A37" s="7" t="s">
        <v>13</v>
      </c>
      <c r="B37" s="42">
        <v>2721</v>
      </c>
      <c r="C37" s="42">
        <v>1802.04</v>
      </c>
      <c r="D37" s="42">
        <v>4223.807</v>
      </c>
      <c r="E37" s="41">
        <v>2827.657</v>
      </c>
      <c r="F37" s="42">
        <v>3872.032</v>
      </c>
      <c r="G37" s="43">
        <v>2426.591</v>
      </c>
      <c r="H37" s="71">
        <v>3246.658</v>
      </c>
      <c r="I37" s="45">
        <v>2058.514</v>
      </c>
      <c r="J37" s="93">
        <v>1658.802</v>
      </c>
      <c r="K37" s="93">
        <v>1871.624</v>
      </c>
      <c r="L37" s="94">
        <v>5064.205</v>
      </c>
      <c r="M37" s="93">
        <v>1912.285</v>
      </c>
      <c r="N37" s="93">
        <v>2878.457</v>
      </c>
      <c r="O37" s="94">
        <v>3450.911</v>
      </c>
      <c r="P37" s="119">
        <v>3466.28</v>
      </c>
      <c r="Q37" s="120">
        <v>6616.69021</v>
      </c>
      <c r="R37" s="119">
        <v>5331.64348</v>
      </c>
      <c r="S37" s="93">
        <v>7705.58634</v>
      </c>
      <c r="T37" s="93">
        <v>9733.18162</v>
      </c>
      <c r="U37" s="94">
        <v>9440.754</v>
      </c>
      <c r="V37" s="95">
        <v>11143.8</v>
      </c>
      <c r="W37" s="180">
        <v>8779.92</v>
      </c>
      <c r="X37" s="94">
        <v>8124.1</v>
      </c>
      <c r="Y37" s="95">
        <v>9395.20511</v>
      </c>
      <c r="Z37" s="95">
        <v>12578.73</v>
      </c>
      <c r="AA37" s="95">
        <v>10240.37</v>
      </c>
    </row>
    <row r="38" spans="1:27" ht="15">
      <c r="A38" s="7" t="s">
        <v>14</v>
      </c>
      <c r="B38" s="42">
        <v>1615</v>
      </c>
      <c r="C38" s="42">
        <v>1441.921</v>
      </c>
      <c r="D38" s="42">
        <v>2037</v>
      </c>
      <c r="E38" s="41">
        <v>1998.575</v>
      </c>
      <c r="F38" s="42">
        <v>1944.838</v>
      </c>
      <c r="G38" s="43">
        <v>3001.474</v>
      </c>
      <c r="H38" s="71">
        <v>2874.765</v>
      </c>
      <c r="I38" s="45">
        <v>2457.478</v>
      </c>
      <c r="J38" s="93">
        <v>3409.949</v>
      </c>
      <c r="K38" s="93">
        <v>1417.791</v>
      </c>
      <c r="L38" s="94">
        <v>3462.531</v>
      </c>
      <c r="M38" s="93">
        <v>3371.877</v>
      </c>
      <c r="N38" s="93">
        <v>3598.72</v>
      </c>
      <c r="O38" s="94">
        <v>4046.684</v>
      </c>
      <c r="P38" s="119">
        <v>5293.9</v>
      </c>
      <c r="Q38" s="120">
        <v>4685.89596</v>
      </c>
      <c r="R38" s="119">
        <v>6908.80683</v>
      </c>
      <c r="S38" s="93">
        <v>5459.12272</v>
      </c>
      <c r="T38" s="93">
        <v>5568.52697</v>
      </c>
      <c r="U38" s="94">
        <v>7046.265</v>
      </c>
      <c r="V38" s="95">
        <v>5743.46</v>
      </c>
      <c r="W38" s="180">
        <v>5767.9</v>
      </c>
      <c r="X38" s="94">
        <v>5789.55</v>
      </c>
      <c r="Y38" s="95">
        <v>4235.28029</v>
      </c>
      <c r="Z38" s="95">
        <v>5508.17</v>
      </c>
      <c r="AA38" s="95">
        <v>6434.81</v>
      </c>
    </row>
    <row r="39" spans="1:27" ht="15">
      <c r="A39" s="7" t="s">
        <v>4</v>
      </c>
      <c r="B39" s="42">
        <v>316</v>
      </c>
      <c r="C39" s="42">
        <v>864.61</v>
      </c>
      <c r="D39" s="42">
        <v>153.428</v>
      </c>
      <c r="E39" s="41">
        <v>167.444</v>
      </c>
      <c r="F39" s="42">
        <v>105.807</v>
      </c>
      <c r="G39" s="43">
        <v>30.744</v>
      </c>
      <c r="H39" s="74">
        <v>0.055</v>
      </c>
      <c r="I39" s="45">
        <v>0</v>
      </c>
      <c r="J39" s="93">
        <v>0.999</v>
      </c>
      <c r="K39" s="93">
        <v>0</v>
      </c>
      <c r="L39" s="126" t="s">
        <v>73</v>
      </c>
      <c r="M39" s="114" t="s">
        <v>73</v>
      </c>
      <c r="N39" s="100"/>
      <c r="O39" s="101"/>
      <c r="P39" s="124"/>
      <c r="Q39" s="120"/>
      <c r="R39" s="119"/>
      <c r="S39" s="93"/>
      <c r="T39" s="93"/>
      <c r="U39" s="94">
        <v>1.849</v>
      </c>
      <c r="V39" s="95"/>
      <c r="W39" s="180"/>
      <c r="X39" s="94"/>
      <c r="Y39" s="95"/>
      <c r="Z39" s="95"/>
      <c r="AA39" s="95"/>
    </row>
    <row r="40" spans="1:27" ht="15">
      <c r="A40" s="7" t="s">
        <v>18</v>
      </c>
      <c r="B40" s="42">
        <v>118</v>
      </c>
      <c r="C40" s="42">
        <v>156.82</v>
      </c>
      <c r="D40" s="42">
        <v>170.854</v>
      </c>
      <c r="E40" s="41">
        <v>63.677</v>
      </c>
      <c r="F40" s="46">
        <v>0</v>
      </c>
      <c r="G40" s="43">
        <v>0</v>
      </c>
      <c r="H40" s="67">
        <v>0</v>
      </c>
      <c r="I40" s="45">
        <v>28.853</v>
      </c>
      <c r="J40" s="93">
        <v>94.227</v>
      </c>
      <c r="K40" s="93">
        <v>68.532</v>
      </c>
      <c r="L40" s="126" t="s">
        <v>73</v>
      </c>
      <c r="M40" s="114" t="s">
        <v>73</v>
      </c>
      <c r="N40" s="100"/>
      <c r="O40" s="101"/>
      <c r="P40" s="119">
        <v>120.84757</v>
      </c>
      <c r="Q40" s="120">
        <v>3.914</v>
      </c>
      <c r="R40" s="119">
        <v>41.50998</v>
      </c>
      <c r="S40" s="93">
        <v>399.83722</v>
      </c>
      <c r="T40" s="93">
        <v>236.62733</v>
      </c>
      <c r="U40" s="94">
        <v>473.952</v>
      </c>
      <c r="V40" s="95"/>
      <c r="W40" s="180"/>
      <c r="X40" s="94"/>
      <c r="Y40" s="95"/>
      <c r="Z40" s="95"/>
      <c r="AA40" s="95"/>
    </row>
    <row r="41" spans="1:27" ht="15">
      <c r="A41" s="7" t="s">
        <v>19</v>
      </c>
      <c r="B41" s="42">
        <v>77</v>
      </c>
      <c r="C41" s="42">
        <v>90.364</v>
      </c>
      <c r="D41" s="42">
        <v>96.234</v>
      </c>
      <c r="E41" s="44">
        <v>0</v>
      </c>
      <c r="F41" s="42">
        <v>40.56</v>
      </c>
      <c r="G41" s="46">
        <v>0</v>
      </c>
      <c r="H41" s="74">
        <v>0</v>
      </c>
      <c r="I41" s="45">
        <v>0</v>
      </c>
      <c r="J41" s="93">
        <v>0</v>
      </c>
      <c r="K41" s="93">
        <v>0</v>
      </c>
      <c r="L41" s="126" t="s">
        <v>74</v>
      </c>
      <c r="M41" s="114" t="s">
        <v>74</v>
      </c>
      <c r="N41" s="100"/>
      <c r="O41" s="101"/>
      <c r="P41" s="124"/>
      <c r="Q41" s="120">
        <v>1.80288</v>
      </c>
      <c r="R41" s="119"/>
      <c r="S41" s="93"/>
      <c r="T41" s="93"/>
      <c r="U41" s="94">
        <v>0.061</v>
      </c>
      <c r="V41" s="95"/>
      <c r="W41" s="180"/>
      <c r="X41" s="94"/>
      <c r="Y41" s="95"/>
      <c r="Z41" s="95"/>
      <c r="AA41" s="95"/>
    </row>
    <row r="42" spans="1:27" ht="15">
      <c r="A42" s="25" t="s">
        <v>20</v>
      </c>
      <c r="B42" s="42">
        <v>87</v>
      </c>
      <c r="C42" s="42">
        <v>143.528</v>
      </c>
      <c r="D42" s="42">
        <v>56.743</v>
      </c>
      <c r="E42" s="41">
        <v>45.71</v>
      </c>
      <c r="F42" s="42">
        <v>12.851</v>
      </c>
      <c r="G42" s="46">
        <v>0</v>
      </c>
      <c r="H42" s="74">
        <v>0</v>
      </c>
      <c r="I42" s="45"/>
      <c r="J42" s="93"/>
      <c r="K42" s="93">
        <v>11.84</v>
      </c>
      <c r="L42" s="126" t="s">
        <v>73</v>
      </c>
      <c r="M42" s="114" t="s">
        <v>73</v>
      </c>
      <c r="N42" s="100"/>
      <c r="O42" s="101"/>
      <c r="P42" s="124"/>
      <c r="Q42" s="125"/>
      <c r="R42" s="119"/>
      <c r="S42" s="93"/>
      <c r="T42" s="93"/>
      <c r="U42" s="94"/>
      <c r="V42" s="95"/>
      <c r="W42" s="180"/>
      <c r="X42" s="94"/>
      <c r="Y42" s="95"/>
      <c r="Z42" s="183"/>
      <c r="AA42" s="95"/>
    </row>
    <row r="43" spans="1:27" ht="15">
      <c r="A43" s="25" t="s">
        <v>62</v>
      </c>
      <c r="B43" s="42">
        <v>130</v>
      </c>
      <c r="C43" s="42">
        <v>238.497</v>
      </c>
      <c r="D43" s="42">
        <v>49.6</v>
      </c>
      <c r="E43" s="41">
        <v>125.459</v>
      </c>
      <c r="F43" s="42">
        <v>3.132</v>
      </c>
      <c r="G43" s="46"/>
      <c r="H43" s="74">
        <v>15.183</v>
      </c>
      <c r="I43" s="71">
        <v>63.037</v>
      </c>
      <c r="J43" s="93">
        <v>21.953</v>
      </c>
      <c r="K43" s="93">
        <v>0</v>
      </c>
      <c r="L43" s="126" t="s">
        <v>73</v>
      </c>
      <c r="M43" s="114" t="s">
        <v>73</v>
      </c>
      <c r="N43" s="100"/>
      <c r="O43" s="101"/>
      <c r="P43" s="124"/>
      <c r="Q43" s="125"/>
      <c r="R43" s="119">
        <v>13.18436</v>
      </c>
      <c r="S43" s="93">
        <v>127.33371</v>
      </c>
      <c r="T43" s="93"/>
      <c r="U43" s="94"/>
      <c r="V43" s="95"/>
      <c r="W43" s="180"/>
      <c r="X43" s="94"/>
      <c r="Y43" s="95"/>
      <c r="Z43" s="183"/>
      <c r="AA43" s="95"/>
    </row>
    <row r="44" spans="1:27" ht="15">
      <c r="A44" s="25" t="s">
        <v>67</v>
      </c>
      <c r="B44" s="42"/>
      <c r="C44" s="42"/>
      <c r="D44" s="42"/>
      <c r="E44" s="41"/>
      <c r="F44" s="42"/>
      <c r="G44" s="46"/>
      <c r="H44" s="74"/>
      <c r="I44" s="71"/>
      <c r="J44" s="93"/>
      <c r="K44" s="93"/>
      <c r="L44" s="126"/>
      <c r="M44" s="114"/>
      <c r="N44" s="100"/>
      <c r="O44" s="101"/>
      <c r="P44" s="124"/>
      <c r="Q44" s="125"/>
      <c r="R44" s="119"/>
      <c r="S44" s="93"/>
      <c r="T44" s="93"/>
      <c r="U44" s="94"/>
      <c r="V44" s="95">
        <v>3068.92</v>
      </c>
      <c r="W44" s="180">
        <v>1753.15</v>
      </c>
      <c r="X44" s="94">
        <v>1872.53</v>
      </c>
      <c r="Y44" s="95">
        <v>2098.5</v>
      </c>
      <c r="Z44" s="183">
        <v>2422.31</v>
      </c>
      <c r="AA44" s="95">
        <v>2630.24</v>
      </c>
    </row>
    <row r="45" spans="1:27" ht="15">
      <c r="A45" s="25" t="s">
        <v>68</v>
      </c>
      <c r="B45" s="42"/>
      <c r="C45" s="42"/>
      <c r="D45" s="42"/>
      <c r="E45" s="41"/>
      <c r="F45" s="42"/>
      <c r="G45" s="46"/>
      <c r="H45" s="74"/>
      <c r="I45" s="71"/>
      <c r="J45" s="93"/>
      <c r="K45" s="93"/>
      <c r="L45" s="126"/>
      <c r="M45" s="114"/>
      <c r="N45" s="100"/>
      <c r="O45" s="101"/>
      <c r="P45" s="124"/>
      <c r="Q45" s="125"/>
      <c r="R45" s="119"/>
      <c r="S45" s="93"/>
      <c r="T45" s="93"/>
      <c r="U45" s="94"/>
      <c r="V45" s="95">
        <v>11856.64</v>
      </c>
      <c r="W45" s="180">
        <v>12654.23</v>
      </c>
      <c r="X45" s="94">
        <v>15637.65</v>
      </c>
      <c r="Y45" s="95">
        <v>15012.73732</v>
      </c>
      <c r="Z45" s="183">
        <v>11386.9</v>
      </c>
      <c r="AA45" s="95">
        <v>15215.72</v>
      </c>
    </row>
    <row r="46" spans="1:27" ht="15.75">
      <c r="A46" s="38" t="s">
        <v>44</v>
      </c>
      <c r="B46" s="45">
        <f>SUM(B35:B43)</f>
        <v>6273</v>
      </c>
      <c r="C46" s="45">
        <f>SUM(C35:C43)</f>
        <v>7955.146</v>
      </c>
      <c r="D46" s="45">
        <f>SUM(D35:D43)</f>
        <v>11844.863000000001</v>
      </c>
      <c r="E46" s="45">
        <f>SUM(E35:E43)</f>
        <v>10781.771999999999</v>
      </c>
      <c r="F46" s="45">
        <f>SUM(F35:F43)</f>
        <v>13811.919</v>
      </c>
      <c r="G46" s="45">
        <f>SUM(G35:G42)</f>
        <v>17579.229</v>
      </c>
      <c r="H46" s="71">
        <f>SUM(H35:H43)</f>
        <v>16793.452</v>
      </c>
      <c r="I46" s="71">
        <f>SUM(I35:I43)</f>
        <v>20530.07</v>
      </c>
      <c r="J46" s="127">
        <f aca="true" t="shared" si="9" ref="J46:T46">SUM(J35:J43)</f>
        <v>22544.862</v>
      </c>
      <c r="K46" s="127">
        <f t="shared" si="9"/>
        <v>27054.201</v>
      </c>
      <c r="L46" s="128">
        <f t="shared" si="9"/>
        <v>36448.78</v>
      </c>
      <c r="M46" s="127">
        <f t="shared" si="9"/>
        <v>37905.250850000004</v>
      </c>
      <c r="N46" s="127">
        <f t="shared" si="9"/>
        <v>34238.224129999995</v>
      </c>
      <c r="O46" s="128">
        <f t="shared" si="9"/>
        <v>31571.335000000003</v>
      </c>
      <c r="P46" s="129">
        <f t="shared" si="9"/>
        <v>26921.014359999997</v>
      </c>
      <c r="Q46" s="130">
        <f t="shared" si="9"/>
        <v>37825.166860000005</v>
      </c>
      <c r="R46" s="129">
        <f t="shared" si="9"/>
        <v>40811.32952</v>
      </c>
      <c r="S46" s="127">
        <f t="shared" si="9"/>
        <v>31187.45205</v>
      </c>
      <c r="T46" s="127">
        <f t="shared" si="9"/>
        <v>38721.50586</v>
      </c>
      <c r="U46" s="128">
        <f>SUM(U35:U43)</f>
        <v>33020.337</v>
      </c>
      <c r="V46" s="95">
        <f aca="true" t="shared" si="10" ref="V46:AA46">SUM(V35:V45)</f>
        <v>47397.117</v>
      </c>
      <c r="W46" s="183">
        <f t="shared" si="10"/>
        <v>36204.202999999994</v>
      </c>
      <c r="X46" s="95">
        <f t="shared" si="10"/>
        <v>36622.08</v>
      </c>
      <c r="Y46" s="95">
        <f t="shared" si="10"/>
        <v>36379.44179</v>
      </c>
      <c r="Z46" s="183">
        <f t="shared" si="10"/>
        <v>37589.33</v>
      </c>
      <c r="AA46" s="95">
        <f t="shared" si="10"/>
        <v>41061.799000000006</v>
      </c>
    </row>
    <row r="47" spans="1:27" ht="15">
      <c r="A47" s="38" t="s">
        <v>64</v>
      </c>
      <c r="B47" s="45">
        <f aca="true" t="shared" si="11" ref="B47:I47">B46-B36</f>
        <v>5336</v>
      </c>
      <c r="C47" s="45">
        <f t="shared" si="11"/>
        <v>5037.855</v>
      </c>
      <c r="D47" s="45">
        <f t="shared" si="11"/>
        <v>7410.291000000001</v>
      </c>
      <c r="E47" s="45">
        <f t="shared" si="11"/>
        <v>5644.283999999999</v>
      </c>
      <c r="F47" s="45">
        <f t="shared" si="11"/>
        <v>6347.721</v>
      </c>
      <c r="G47" s="45">
        <f t="shared" si="11"/>
        <v>6125.083999999999</v>
      </c>
      <c r="H47" s="45">
        <f t="shared" si="11"/>
        <v>6533.670000000002</v>
      </c>
      <c r="I47" s="45">
        <f t="shared" si="11"/>
        <v>5021.914999999999</v>
      </c>
      <c r="J47" s="94">
        <f aca="true" t="shared" si="12" ref="J47:T47">J46-J36</f>
        <v>5792.519</v>
      </c>
      <c r="K47" s="94">
        <f t="shared" si="12"/>
        <v>4235.844000000001</v>
      </c>
      <c r="L47" s="94">
        <f t="shared" si="12"/>
        <v>9680.86</v>
      </c>
      <c r="M47" s="93">
        <f t="shared" si="12"/>
        <v>6890.854000000003</v>
      </c>
      <c r="N47" s="93">
        <f t="shared" si="12"/>
        <v>8164.350999999995</v>
      </c>
      <c r="O47" s="94">
        <f t="shared" si="12"/>
        <v>9129.506000000001</v>
      </c>
      <c r="P47" s="119">
        <f t="shared" si="12"/>
        <v>10770.652239999998</v>
      </c>
      <c r="Q47" s="120">
        <f t="shared" si="12"/>
        <v>12550.784980000004</v>
      </c>
      <c r="R47" s="119">
        <f t="shared" si="12"/>
        <v>14583.64687</v>
      </c>
      <c r="S47" s="93">
        <f t="shared" si="12"/>
        <v>15679.7012</v>
      </c>
      <c r="T47" s="93">
        <f t="shared" si="12"/>
        <v>18051.61916</v>
      </c>
      <c r="U47" s="94">
        <f aca="true" t="shared" si="13" ref="U47:AA47">U46-U36</f>
        <v>19758.169</v>
      </c>
      <c r="V47" s="94">
        <f t="shared" si="13"/>
        <v>34359.659999999996</v>
      </c>
      <c r="W47" s="93">
        <f t="shared" si="13"/>
        <v>32281.839999999993</v>
      </c>
      <c r="X47" s="94">
        <f t="shared" si="13"/>
        <v>35169.48</v>
      </c>
      <c r="Y47" s="95">
        <f t="shared" si="13"/>
        <v>35354.914789999995</v>
      </c>
      <c r="Z47" s="183">
        <f t="shared" si="13"/>
        <v>37273.700000000004</v>
      </c>
      <c r="AA47" s="95">
        <f t="shared" si="13"/>
        <v>40655.41</v>
      </c>
    </row>
    <row r="48" spans="1:27" ht="15">
      <c r="A48" s="39"/>
      <c r="B48" s="39"/>
      <c r="C48" s="39"/>
      <c r="D48" s="39"/>
      <c r="E48" s="12"/>
      <c r="F48" s="39"/>
      <c r="G48" s="39"/>
      <c r="H48" s="73"/>
      <c r="I48" s="25"/>
      <c r="J48" s="100"/>
      <c r="K48" s="100"/>
      <c r="L48" s="101"/>
      <c r="M48" s="100"/>
      <c r="N48" s="100"/>
      <c r="O48" s="101"/>
      <c r="P48" s="124"/>
      <c r="Q48" s="125"/>
      <c r="R48" s="124"/>
      <c r="S48" s="93"/>
      <c r="T48" s="93"/>
      <c r="U48" s="94"/>
      <c r="V48" s="25"/>
      <c r="X48" s="25"/>
      <c r="Y48" s="25"/>
      <c r="Z48" s="84"/>
      <c r="AA48" s="25"/>
    </row>
    <row r="49" spans="1:27" ht="15">
      <c r="A49" s="38" t="s">
        <v>42</v>
      </c>
      <c r="B49" s="45">
        <f aca="true" t="shared" si="14" ref="B49:I49">B8+B10+B21+B24+B46</f>
        <v>249050.196</v>
      </c>
      <c r="C49" s="45">
        <f t="shared" si="14"/>
        <v>264206.446</v>
      </c>
      <c r="D49" s="45">
        <f t="shared" si="14"/>
        <v>270529.82999999996</v>
      </c>
      <c r="E49" s="45">
        <f t="shared" si="14"/>
        <v>258937.19</v>
      </c>
      <c r="F49" s="45">
        <f t="shared" si="14"/>
        <v>287280.775</v>
      </c>
      <c r="G49" s="45">
        <f t="shared" si="14"/>
        <v>368475.114</v>
      </c>
      <c r="H49" s="71">
        <f t="shared" si="14"/>
        <v>279582.05999999994</v>
      </c>
      <c r="I49" s="71">
        <f t="shared" si="14"/>
        <v>274221.938</v>
      </c>
      <c r="J49" s="93">
        <f aca="true" t="shared" si="15" ref="J49:AA49">J8+J10+J21+J24+J46</f>
        <v>341892.793</v>
      </c>
      <c r="K49" s="93">
        <f t="shared" si="15"/>
        <v>359369.831</v>
      </c>
      <c r="L49" s="94">
        <f t="shared" si="15"/>
        <v>363699.145</v>
      </c>
      <c r="M49" s="93">
        <f t="shared" si="15"/>
        <v>396443.8684999999</v>
      </c>
      <c r="N49" s="93">
        <f t="shared" si="15"/>
        <v>334651.38033</v>
      </c>
      <c r="O49" s="94">
        <f t="shared" si="15"/>
        <v>327210.47300000006</v>
      </c>
      <c r="P49" s="119">
        <f t="shared" si="15"/>
        <v>294574.95367</v>
      </c>
      <c r="Q49" s="120">
        <f t="shared" si="15"/>
        <v>320480.21925</v>
      </c>
      <c r="R49" s="119">
        <f t="shared" si="15"/>
        <v>367522.48505</v>
      </c>
      <c r="S49" s="93">
        <f t="shared" si="15"/>
        <v>454402.17462</v>
      </c>
      <c r="T49" s="93">
        <f t="shared" si="15"/>
        <v>442099.29981</v>
      </c>
      <c r="U49" s="94">
        <f t="shared" si="15"/>
        <v>459813.57700000005</v>
      </c>
      <c r="V49" s="94">
        <f t="shared" si="15"/>
        <v>476971.943199</v>
      </c>
      <c r="W49" s="93">
        <f t="shared" si="15"/>
        <v>356105.81904</v>
      </c>
      <c r="X49" s="94">
        <f t="shared" si="15"/>
        <v>395544.11000000004</v>
      </c>
      <c r="Y49" s="94">
        <f t="shared" si="15"/>
        <v>344960.46833500004</v>
      </c>
      <c r="Z49" s="93">
        <f t="shared" si="15"/>
        <v>367800.7965</v>
      </c>
      <c r="AA49" s="94">
        <f t="shared" si="15"/>
        <v>339672.26780000003</v>
      </c>
    </row>
    <row r="50" spans="1:27" ht="15">
      <c r="A50" s="39" t="s">
        <v>69</v>
      </c>
      <c r="B50" s="45">
        <v>285732</v>
      </c>
      <c r="C50" s="45">
        <v>307101</v>
      </c>
      <c r="D50" s="45">
        <v>318116</v>
      </c>
      <c r="E50" s="45">
        <v>312659</v>
      </c>
      <c r="F50" s="45">
        <v>339236</v>
      </c>
      <c r="G50" s="45">
        <v>420784.6</v>
      </c>
      <c r="H50" s="45">
        <v>325449.38</v>
      </c>
      <c r="I50" s="45">
        <v>316670</v>
      </c>
      <c r="J50" s="45">
        <v>381412</v>
      </c>
      <c r="K50" s="45">
        <v>409818</v>
      </c>
      <c r="L50" s="45">
        <v>425648</v>
      </c>
      <c r="M50" s="45">
        <v>536404</v>
      </c>
      <c r="N50" s="45">
        <v>507896</v>
      </c>
      <c r="O50" s="45">
        <v>585166</v>
      </c>
      <c r="P50" s="176">
        <v>502068.09151</v>
      </c>
      <c r="Q50" s="177">
        <v>560539.62534</v>
      </c>
      <c r="R50" s="176">
        <v>682174.30522</v>
      </c>
      <c r="S50" s="71">
        <v>681568.04387</v>
      </c>
      <c r="T50" s="71">
        <v>627562.5239</v>
      </c>
      <c r="U50" s="45">
        <v>602924.433</v>
      </c>
      <c r="V50" s="45">
        <v>536587.08</v>
      </c>
      <c r="W50" s="178">
        <v>401925.459</v>
      </c>
      <c r="X50" s="45">
        <v>445585.4</v>
      </c>
      <c r="Y50" s="95">
        <v>393907.876</v>
      </c>
      <c r="Z50" s="183">
        <v>413967.41</v>
      </c>
      <c r="AA50" s="95">
        <v>394651.523</v>
      </c>
    </row>
    <row r="51" spans="1:27" ht="15.75" thickBot="1">
      <c r="A51" s="88" t="s">
        <v>70</v>
      </c>
      <c r="B51" s="131">
        <f aca="true" t="shared" si="16" ref="B51:M51">(B49/B50)*100</f>
        <v>87.16216454579816</v>
      </c>
      <c r="C51" s="131">
        <f t="shared" si="16"/>
        <v>86.03242776806329</v>
      </c>
      <c r="D51" s="131">
        <f t="shared" si="16"/>
        <v>85.04125224760777</v>
      </c>
      <c r="E51" s="131">
        <f t="shared" si="16"/>
        <v>82.81776312212347</v>
      </c>
      <c r="F51" s="131">
        <f t="shared" si="16"/>
        <v>84.68463694890873</v>
      </c>
      <c r="G51" s="131">
        <f t="shared" si="16"/>
        <v>87.56858354607084</v>
      </c>
      <c r="H51" s="131">
        <f t="shared" si="16"/>
        <v>85.9064656998271</v>
      </c>
      <c r="I51" s="131">
        <f t="shared" si="16"/>
        <v>86.59548994221115</v>
      </c>
      <c r="J51" s="131">
        <f aca="true" t="shared" si="17" ref="J51:AA51">(J49/J50)*100</f>
        <v>89.63870906001908</v>
      </c>
      <c r="K51" s="131">
        <f t="shared" si="16"/>
        <v>87.69010414379066</v>
      </c>
      <c r="L51" s="131">
        <f t="shared" si="16"/>
        <v>85.44598940908921</v>
      </c>
      <c r="M51" s="131">
        <f t="shared" si="16"/>
        <v>73.90770175091906</v>
      </c>
      <c r="N51" s="131">
        <f t="shared" si="17"/>
        <v>65.88974520964922</v>
      </c>
      <c r="O51" s="131">
        <f t="shared" si="17"/>
        <v>55.91754698666704</v>
      </c>
      <c r="P51" s="132">
        <f t="shared" si="17"/>
        <v>58.67231131618983</v>
      </c>
      <c r="Q51" s="131">
        <f t="shared" si="17"/>
        <v>57.17351722558598</v>
      </c>
      <c r="R51" s="132">
        <f t="shared" si="17"/>
        <v>53.87515804065277</v>
      </c>
      <c r="S51" s="131">
        <f t="shared" si="17"/>
        <v>66.67011147410413</v>
      </c>
      <c r="T51" s="132">
        <f t="shared" si="17"/>
        <v>70.4470523610245</v>
      </c>
      <c r="U51" s="131">
        <f t="shared" si="17"/>
        <v>76.26388181220052</v>
      </c>
      <c r="V51" s="131">
        <f t="shared" si="17"/>
        <v>88.88994181503588</v>
      </c>
      <c r="W51" s="132">
        <f t="shared" si="17"/>
        <v>88.59996575633691</v>
      </c>
      <c r="X51" s="131">
        <f t="shared" si="17"/>
        <v>88.76954002532399</v>
      </c>
      <c r="Y51" s="131">
        <f t="shared" si="17"/>
        <v>87.57389464713319</v>
      </c>
      <c r="Z51" s="132">
        <f t="shared" si="17"/>
        <v>88.84776618043435</v>
      </c>
      <c r="AA51" s="131">
        <f t="shared" si="17"/>
        <v>86.06891092626039</v>
      </c>
    </row>
    <row r="52" spans="1:27" ht="15">
      <c r="A52" s="138" t="s">
        <v>71</v>
      </c>
      <c r="B52" s="133">
        <f aca="true" t="shared" si="18" ref="B52:I52">B8+B10+B21</f>
        <v>211635.453</v>
      </c>
      <c r="C52" s="133">
        <f t="shared" si="18"/>
        <v>231913.486</v>
      </c>
      <c r="D52" s="133">
        <f t="shared" si="18"/>
        <v>223651.59399999998</v>
      </c>
      <c r="E52" s="133">
        <f t="shared" si="18"/>
        <v>204766.243</v>
      </c>
      <c r="F52" s="133">
        <f t="shared" si="18"/>
        <v>217903.234</v>
      </c>
      <c r="G52" s="133">
        <f t="shared" si="18"/>
        <v>279217.267</v>
      </c>
      <c r="H52" s="133">
        <f t="shared" si="18"/>
        <v>196222.61199999996</v>
      </c>
      <c r="I52" s="133">
        <f t="shared" si="18"/>
        <v>183329.323</v>
      </c>
      <c r="J52" s="133">
        <f aca="true" t="shared" si="19" ref="J52:T52">J8+J10+J21</f>
        <v>209191.158</v>
      </c>
      <c r="K52" s="133">
        <f t="shared" si="19"/>
        <v>224981.55200000003</v>
      </c>
      <c r="L52" s="133">
        <f t="shared" si="19"/>
        <v>243379.838</v>
      </c>
      <c r="M52" s="133">
        <f t="shared" si="19"/>
        <v>272523.02264999994</v>
      </c>
      <c r="N52" s="133">
        <f t="shared" si="19"/>
        <v>258231.35515000002</v>
      </c>
      <c r="O52" s="133">
        <f t="shared" si="19"/>
        <v>251354.59500000003</v>
      </c>
      <c r="P52" s="133">
        <f t="shared" si="19"/>
        <v>220901.92583000002</v>
      </c>
      <c r="Q52" s="133">
        <f t="shared" si="19"/>
        <v>223601.21881000002</v>
      </c>
      <c r="R52" s="133">
        <f t="shared" si="19"/>
        <v>276140.56766</v>
      </c>
      <c r="S52" s="133">
        <f t="shared" si="19"/>
        <v>365762.30728</v>
      </c>
      <c r="T52" s="133">
        <f t="shared" si="19"/>
        <v>323539.61222</v>
      </c>
      <c r="U52" s="133">
        <f aca="true" t="shared" si="20" ref="U52:AA52">U8+U10+U21</f>
        <v>314956.64400000003</v>
      </c>
      <c r="V52" s="133">
        <f t="shared" si="20"/>
        <v>341449.288199</v>
      </c>
      <c r="W52" s="186">
        <f t="shared" si="20"/>
        <v>278589.77604</v>
      </c>
      <c r="X52" s="136">
        <f t="shared" si="20"/>
        <v>318820.72000000003</v>
      </c>
      <c r="Y52" s="136">
        <f t="shared" si="20"/>
        <v>266191.32263</v>
      </c>
      <c r="Z52" s="186">
        <f t="shared" si="20"/>
        <v>281439.899</v>
      </c>
      <c r="AA52" s="186">
        <f t="shared" si="20"/>
        <v>259435.516</v>
      </c>
    </row>
    <row r="53" spans="1:27" ht="15.75" thickBot="1">
      <c r="A53" s="139" t="s">
        <v>72</v>
      </c>
      <c r="B53" s="134">
        <f aca="true" t="shared" si="21" ref="B53:I53">B52/B49</f>
        <v>0.8497702728168101</v>
      </c>
      <c r="C53" s="134">
        <f t="shared" si="21"/>
        <v>0.8777737618104897</v>
      </c>
      <c r="D53" s="134">
        <f t="shared" si="21"/>
        <v>0.8267169428229043</v>
      </c>
      <c r="E53" s="134">
        <f t="shared" si="21"/>
        <v>0.7907950302542481</v>
      </c>
      <c r="F53" s="134">
        <f t="shared" si="21"/>
        <v>0.7585026669466483</v>
      </c>
      <c r="G53" s="134">
        <f t="shared" si="21"/>
        <v>0.7577642461900426</v>
      </c>
      <c r="H53" s="134">
        <f t="shared" si="21"/>
        <v>0.7018426432654513</v>
      </c>
      <c r="I53" s="134">
        <f t="shared" si="21"/>
        <v>0.6685436049977883</v>
      </c>
      <c r="J53" s="134">
        <f aca="true" t="shared" si="22" ref="J53:T53">J52/J49</f>
        <v>0.6118618534319323</v>
      </c>
      <c r="K53" s="134">
        <f t="shared" si="22"/>
        <v>0.6260446275469351</v>
      </c>
      <c r="L53" s="134">
        <f t="shared" si="22"/>
        <v>0.6691790215783981</v>
      </c>
      <c r="M53" s="134">
        <f t="shared" si="22"/>
        <v>0.6874189369635818</v>
      </c>
      <c r="N53" s="134">
        <f t="shared" si="22"/>
        <v>0.7716428807057597</v>
      </c>
      <c r="O53" s="134">
        <f t="shared" si="22"/>
        <v>0.7681740523018039</v>
      </c>
      <c r="P53" s="134">
        <f t="shared" si="22"/>
        <v>0.749900570560616</v>
      </c>
      <c r="Q53" s="134">
        <f t="shared" si="22"/>
        <v>0.6977067705872146</v>
      </c>
      <c r="R53" s="134">
        <f t="shared" si="22"/>
        <v>0.7513569343177252</v>
      </c>
      <c r="S53" s="134">
        <f t="shared" si="22"/>
        <v>0.8049308029519747</v>
      </c>
      <c r="T53" s="134">
        <f t="shared" si="22"/>
        <v>0.7318256607939594</v>
      </c>
      <c r="U53" s="135">
        <f aca="true" t="shared" si="23" ref="U53:AA53">U52/U49</f>
        <v>0.6849659508857869</v>
      </c>
      <c r="V53" s="185">
        <f t="shared" si="23"/>
        <v>0.7158687068864806</v>
      </c>
      <c r="W53" s="187">
        <f t="shared" si="23"/>
        <v>0.782323009466765</v>
      </c>
      <c r="X53" s="137">
        <f t="shared" si="23"/>
        <v>0.8060307610192956</v>
      </c>
      <c r="Y53" s="137">
        <f t="shared" si="23"/>
        <v>0.7716574711149068</v>
      </c>
      <c r="Z53" s="187">
        <f t="shared" si="23"/>
        <v>0.7651965457339622</v>
      </c>
      <c r="AA53" s="187">
        <f t="shared" si="23"/>
        <v>0.763781858555366</v>
      </c>
    </row>
    <row r="54" spans="1:8" ht="15">
      <c r="A54" s="11"/>
      <c r="B54" s="11"/>
      <c r="C54" s="11"/>
      <c r="D54" s="11"/>
      <c r="E54" s="4"/>
      <c r="F54" s="4"/>
      <c r="G54" s="4"/>
      <c r="H54" s="4"/>
    </row>
    <row r="55" spans="1:8" ht="15">
      <c r="A55" s="11"/>
      <c r="B55" s="11"/>
      <c r="C55" s="11"/>
      <c r="D55" s="11"/>
      <c r="E55" s="4"/>
      <c r="F55" s="4"/>
      <c r="G55" s="4"/>
      <c r="H55" s="4"/>
    </row>
    <row r="56" spans="1:8" ht="15">
      <c r="A56" s="11"/>
      <c r="B56" s="11"/>
      <c r="C56" s="11"/>
      <c r="D56" s="11"/>
      <c r="E56" s="4"/>
      <c r="F56" s="4"/>
      <c r="G56" s="4"/>
      <c r="H56" s="4"/>
    </row>
    <row r="57" spans="1:8" ht="17.25">
      <c r="A57" s="3" t="s">
        <v>43</v>
      </c>
      <c r="B57" s="11"/>
      <c r="C57" s="11"/>
      <c r="D57" s="11"/>
      <c r="E57" s="4"/>
      <c r="F57" s="4"/>
      <c r="G57" s="4"/>
      <c r="H57" s="4"/>
    </row>
    <row r="58" spans="1:8" ht="17.25">
      <c r="A58" s="13" t="s">
        <v>39</v>
      </c>
      <c r="B58" s="11"/>
      <c r="C58" s="11"/>
      <c r="D58" s="11"/>
      <c r="E58" s="4"/>
      <c r="F58" s="4"/>
      <c r="G58" s="4"/>
      <c r="H58" s="4"/>
    </row>
    <row r="59" spans="1:8" ht="15">
      <c r="A59" s="3" t="s">
        <v>35</v>
      </c>
      <c r="B59" s="11"/>
      <c r="C59" s="11"/>
      <c r="D59" s="11"/>
      <c r="E59" s="4"/>
      <c r="F59" s="4"/>
      <c r="G59" s="4"/>
      <c r="H59" s="4"/>
    </row>
    <row r="60" spans="1:8" ht="15">
      <c r="A60" s="3" t="s">
        <v>77</v>
      </c>
      <c r="B60" s="11"/>
      <c r="C60" s="11"/>
      <c r="D60" s="11"/>
      <c r="E60" s="4"/>
      <c r="F60" s="4"/>
      <c r="G60" s="4"/>
      <c r="H60" s="4"/>
    </row>
    <row r="61" spans="1:8" ht="15">
      <c r="A61" s="3" t="s">
        <v>78</v>
      </c>
      <c r="B61" s="11"/>
      <c r="C61" s="11"/>
      <c r="D61" s="11"/>
      <c r="E61" s="4"/>
      <c r="F61" s="4"/>
      <c r="G61" s="4"/>
      <c r="H61" s="4"/>
    </row>
    <row r="62" spans="1:8" ht="15">
      <c r="A62" s="3"/>
      <c r="B62" s="11"/>
      <c r="C62" s="11"/>
      <c r="D62" s="11"/>
      <c r="E62" s="4"/>
      <c r="F62" s="4"/>
      <c r="G62" s="4"/>
      <c r="H62" s="4"/>
    </row>
    <row r="63" spans="1:8" ht="15">
      <c r="A63" s="11"/>
      <c r="B63" s="11"/>
      <c r="C63" s="11"/>
      <c r="D63" s="11"/>
      <c r="E63" s="4"/>
      <c r="F63" s="4"/>
      <c r="G63" s="4"/>
      <c r="H63" s="4"/>
    </row>
    <row r="64" spans="1:8" ht="15">
      <c r="A64" s="11"/>
      <c r="B64" s="11"/>
      <c r="C64" s="11"/>
      <c r="D64" s="11"/>
      <c r="E64" s="4"/>
      <c r="F64" s="4"/>
      <c r="G64" s="4"/>
      <c r="H64" s="4"/>
    </row>
    <row r="65" spans="1:8" ht="15">
      <c r="A65" s="11"/>
      <c r="B65" s="11"/>
      <c r="C65" s="11"/>
      <c r="D65" s="11"/>
      <c r="E65" s="4"/>
      <c r="F65" s="4"/>
      <c r="G65" s="4"/>
      <c r="H65" s="4"/>
    </row>
    <row r="66" spans="1:8" ht="15">
      <c r="A66" s="11"/>
      <c r="B66" s="11"/>
      <c r="C66" s="11"/>
      <c r="D66" s="11"/>
      <c r="E66" s="4"/>
      <c r="F66" s="4"/>
      <c r="G66" s="4"/>
      <c r="H66" s="4"/>
    </row>
    <row r="67" spans="1:8" ht="15">
      <c r="A67" s="11"/>
      <c r="B67" s="11"/>
      <c r="C67" s="11"/>
      <c r="D67" s="11"/>
      <c r="E67" s="4"/>
      <c r="F67" s="4"/>
      <c r="G67" s="4"/>
      <c r="H67" s="4"/>
    </row>
    <row r="68" spans="1:8" ht="15">
      <c r="A68" s="11"/>
      <c r="B68" s="11"/>
      <c r="C68" s="11"/>
      <c r="D68" s="11"/>
      <c r="E68" s="4"/>
      <c r="F68" s="4"/>
      <c r="G68" s="4"/>
      <c r="H68" s="4"/>
    </row>
    <row r="69" spans="1:8" ht="16.5" customHeight="1">
      <c r="A69" s="11"/>
      <c r="B69" s="11"/>
      <c r="C69" s="11"/>
      <c r="D69" s="11"/>
      <c r="E69" s="4"/>
      <c r="F69" s="4"/>
      <c r="G69" s="4"/>
      <c r="H69" s="4"/>
    </row>
    <row r="70" spans="1:8" ht="16.5" customHeight="1">
      <c r="A70" s="11"/>
      <c r="B70" s="11"/>
      <c r="C70" s="11"/>
      <c r="D70" s="11"/>
      <c r="E70" s="4"/>
      <c r="F70" s="4"/>
      <c r="G70" s="4"/>
      <c r="H70" s="4"/>
    </row>
    <row r="71" spans="1:8" ht="16.5" customHeight="1">
      <c r="A71" s="11"/>
      <c r="B71" s="11"/>
      <c r="C71" s="11"/>
      <c r="D71" s="11"/>
      <c r="E71" s="4"/>
      <c r="F71" s="4"/>
      <c r="G71" s="4"/>
      <c r="H71" s="4"/>
    </row>
    <row r="72" spans="1:8" ht="15">
      <c r="A72" s="11"/>
      <c r="B72" s="11"/>
      <c r="C72" s="11"/>
      <c r="D72" s="11"/>
      <c r="E72" s="4"/>
      <c r="F72" s="4"/>
      <c r="G72" s="4"/>
      <c r="H72" s="4"/>
    </row>
    <row r="73" spans="1:8" ht="15">
      <c r="A73" s="11"/>
      <c r="B73" s="11"/>
      <c r="C73" s="11"/>
      <c r="D73" s="11"/>
      <c r="E73" s="4"/>
      <c r="F73" s="4"/>
      <c r="G73" s="4"/>
      <c r="H73" s="4"/>
    </row>
    <row r="74" spans="1:8" ht="15">
      <c r="A74" s="11"/>
      <c r="B74" s="11"/>
      <c r="C74" s="11"/>
      <c r="D74" s="11"/>
      <c r="E74" s="4"/>
      <c r="F74" s="4"/>
      <c r="G74" s="4"/>
      <c r="H74" s="4"/>
    </row>
    <row r="75" spans="1:8" ht="15">
      <c r="A75" s="11"/>
      <c r="B75" s="11"/>
      <c r="C75" s="11"/>
      <c r="D75" s="11"/>
      <c r="E75" s="4"/>
      <c r="F75" s="4"/>
      <c r="G75" s="4"/>
      <c r="H75" s="4"/>
    </row>
    <row r="76" spans="1:8" ht="15">
      <c r="A76" s="11"/>
      <c r="B76" s="11"/>
      <c r="C76" s="11"/>
      <c r="D76" s="11"/>
      <c r="E76" s="4"/>
      <c r="F76" s="4"/>
      <c r="G76" s="4"/>
      <c r="H76" s="4"/>
    </row>
    <row r="77" spans="1:8" ht="15">
      <c r="A77" s="11"/>
      <c r="B77" s="11"/>
      <c r="C77" s="11"/>
      <c r="D77" s="11"/>
      <c r="E77" s="4"/>
      <c r="F77" s="4"/>
      <c r="G77" s="4"/>
      <c r="H77" s="4"/>
    </row>
    <row r="78" spans="1:8" ht="15">
      <c r="A78" s="11"/>
      <c r="B78" s="11"/>
      <c r="C78" s="11"/>
      <c r="D78" s="11"/>
      <c r="E78" s="4"/>
      <c r="F78" s="4"/>
      <c r="G78" s="4"/>
      <c r="H78" s="4"/>
    </row>
    <row r="79" spans="1:8" ht="15">
      <c r="A79" s="11"/>
      <c r="B79" s="11"/>
      <c r="C79" s="11"/>
      <c r="D79" s="11"/>
      <c r="E79" s="4"/>
      <c r="F79" s="4"/>
      <c r="G79" s="4"/>
      <c r="H79" s="4"/>
    </row>
    <row r="80" spans="1:8" ht="15">
      <c r="A80" s="11"/>
      <c r="B80" s="11"/>
      <c r="C80" s="11"/>
      <c r="D80" s="11"/>
      <c r="E80" s="4"/>
      <c r="F80" s="4"/>
      <c r="G80" s="4"/>
      <c r="H80" s="4"/>
    </row>
    <row r="81" spans="1:8" ht="15">
      <c r="A81" s="11"/>
      <c r="B81" s="11"/>
      <c r="C81" s="11"/>
      <c r="D81" s="11"/>
      <c r="E81" s="4"/>
      <c r="F81" s="4"/>
      <c r="G81" s="4"/>
      <c r="H81" s="4"/>
    </row>
    <row r="82" spans="1:8" ht="15">
      <c r="A82" s="11"/>
      <c r="B82" s="11"/>
      <c r="C82" s="11"/>
      <c r="D82" s="11"/>
      <c r="E82" s="4"/>
      <c r="F82" s="4"/>
      <c r="G82" s="4"/>
      <c r="H82" s="4"/>
    </row>
    <row r="83" spans="1:8" ht="15">
      <c r="A83" s="11"/>
      <c r="B83" s="11"/>
      <c r="C83" s="11"/>
      <c r="D83" s="11"/>
      <c r="E83" s="4"/>
      <c r="F83" s="4"/>
      <c r="G83" s="4"/>
      <c r="H83" s="4"/>
    </row>
    <row r="84" spans="1:8" ht="15">
      <c r="A84" s="11"/>
      <c r="B84" s="11"/>
      <c r="C84" s="11"/>
      <c r="D84" s="11"/>
      <c r="E84" s="4"/>
      <c r="F84" s="4"/>
      <c r="G84" s="4"/>
      <c r="H84" s="4"/>
    </row>
    <row r="85" spans="1:8" ht="15">
      <c r="A85" s="11"/>
      <c r="B85" s="11"/>
      <c r="C85" s="11"/>
      <c r="D85" s="11"/>
      <c r="E85" s="4"/>
      <c r="F85" s="4"/>
      <c r="G85" s="4"/>
      <c r="H85" s="4"/>
    </row>
    <row r="86" spans="1:7" ht="15">
      <c r="A86" s="11"/>
      <c r="B86" s="11"/>
      <c r="C86" s="11"/>
      <c r="D86" s="11"/>
      <c r="E86" s="4"/>
      <c r="G86" s="4"/>
    </row>
  </sheetData>
  <sheetProtection/>
  <mergeCells count="2">
    <mergeCell ref="C1:F1"/>
    <mergeCell ref="C2:F2"/>
  </mergeCells>
  <printOptions/>
  <pageMargins left="1.7" right="0.75" top="0.83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pane xSplit="1" ySplit="4" topLeftCell="N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9" sqref="A49"/>
    </sheetView>
  </sheetViews>
  <sheetFormatPr defaultColWidth="9.140625" defaultRowHeight="12.75"/>
  <cols>
    <col min="1" max="1" width="29.421875" style="1" customWidth="1"/>
    <col min="2" max="2" width="13.7109375" style="1" customWidth="1"/>
    <col min="3" max="3" width="13.28125" style="1" customWidth="1"/>
    <col min="4" max="4" width="13.00390625" style="1" customWidth="1"/>
    <col min="5" max="5" width="14.57421875" style="1" customWidth="1"/>
    <col min="6" max="6" width="14.7109375" style="1" customWidth="1"/>
    <col min="7" max="7" width="14.7109375" style="11" customWidth="1"/>
    <col min="8" max="8" width="13.8515625" style="11" customWidth="1"/>
    <col min="9" max="10" width="11.57421875" style="4" bestFit="1" customWidth="1"/>
    <col min="11" max="11" width="10.28125" style="4" customWidth="1"/>
    <col min="12" max="17" width="9.140625" style="4" customWidth="1"/>
    <col min="18" max="18" width="11.28125" style="4" bestFit="1" customWidth="1"/>
    <col min="19" max="19" width="12.421875" style="4" bestFit="1" customWidth="1"/>
    <col min="20" max="20" width="11.28125" style="4" bestFit="1" customWidth="1"/>
    <col min="21" max="21" width="12.421875" style="4" bestFit="1" customWidth="1"/>
    <col min="22" max="22" width="11.28125" style="4" bestFit="1" customWidth="1"/>
    <col min="23" max="23" width="9.140625" style="4" customWidth="1"/>
    <col min="24" max="24" width="12.57421875" style="4" customWidth="1"/>
    <col min="25" max="25" width="10.421875" style="4" bestFit="1" customWidth="1"/>
    <col min="26" max="26" width="11.28125" style="4" customWidth="1"/>
    <col min="27" max="27" width="11.8515625" style="4" customWidth="1"/>
    <col min="28" max="16384" width="9.140625" style="4" customWidth="1"/>
  </cols>
  <sheetData>
    <row r="1" spans="1:13" ht="15" customHeight="1">
      <c r="A1" s="195" t="s">
        <v>80</v>
      </c>
      <c r="B1" s="195"/>
      <c r="C1" s="195"/>
      <c r="D1" s="195"/>
      <c r="E1" s="195"/>
      <c r="F1" s="195"/>
      <c r="G1" s="195"/>
      <c r="H1" s="195"/>
      <c r="M1" s="86"/>
    </row>
    <row r="2" spans="1:8" ht="15" customHeight="1">
      <c r="A2" s="195" t="s">
        <v>29</v>
      </c>
      <c r="B2" s="195"/>
      <c r="C2" s="195"/>
      <c r="D2" s="195"/>
      <c r="E2" s="195"/>
      <c r="F2" s="195"/>
      <c r="G2" s="195"/>
      <c r="H2" s="195"/>
    </row>
    <row r="3" spans="1:8" s="2" customFormat="1" ht="15" thickBot="1">
      <c r="A3" s="49"/>
      <c r="B3" s="49"/>
      <c r="C3" s="49"/>
      <c r="D3" s="49"/>
      <c r="E3" s="49"/>
      <c r="F3" s="49"/>
      <c r="G3" s="9"/>
      <c r="H3" s="9"/>
    </row>
    <row r="4" spans="1:27" s="1" customFormat="1" ht="18" thickBot="1">
      <c r="A4" s="51" t="s">
        <v>31</v>
      </c>
      <c r="B4" s="52">
        <v>1995</v>
      </c>
      <c r="C4" s="52">
        <v>1996</v>
      </c>
      <c r="D4" s="52">
        <v>1997</v>
      </c>
      <c r="E4" s="52">
        <v>1998</v>
      </c>
      <c r="F4" s="52">
        <v>1999</v>
      </c>
      <c r="G4" s="62">
        <v>2000</v>
      </c>
      <c r="H4" s="62">
        <v>2001</v>
      </c>
      <c r="I4" s="62">
        <v>2002</v>
      </c>
      <c r="J4" s="62">
        <v>2003</v>
      </c>
      <c r="K4" s="51">
        <v>2004</v>
      </c>
      <c r="L4" s="51">
        <v>2005</v>
      </c>
      <c r="M4" s="51">
        <v>2006</v>
      </c>
      <c r="N4" s="52">
        <v>2007</v>
      </c>
      <c r="O4" s="51">
        <v>2008</v>
      </c>
      <c r="P4" s="51">
        <v>2009</v>
      </c>
      <c r="Q4" s="51">
        <v>2010</v>
      </c>
      <c r="R4" s="51">
        <v>2011</v>
      </c>
      <c r="S4" s="52">
        <v>2012</v>
      </c>
      <c r="T4" s="52">
        <v>2013</v>
      </c>
      <c r="U4" s="52">
        <v>2014</v>
      </c>
      <c r="V4" s="52">
        <v>2015</v>
      </c>
      <c r="W4" s="52">
        <v>2016</v>
      </c>
      <c r="X4" s="52">
        <v>2017</v>
      </c>
      <c r="Y4" s="52">
        <v>2018</v>
      </c>
      <c r="Z4" s="52">
        <v>2019</v>
      </c>
      <c r="AA4" s="52">
        <v>2020</v>
      </c>
    </row>
    <row r="5" spans="1:27" ht="15">
      <c r="A5" s="50" t="s">
        <v>36</v>
      </c>
      <c r="B5" s="20"/>
      <c r="C5" s="20"/>
      <c r="D5" s="20"/>
      <c r="E5" s="21"/>
      <c r="F5" s="23"/>
      <c r="G5" s="90"/>
      <c r="H5" s="90"/>
      <c r="I5" s="90"/>
      <c r="J5" s="83"/>
      <c r="K5" s="83"/>
      <c r="L5" s="140"/>
      <c r="M5" s="140"/>
      <c r="N5" s="140"/>
      <c r="O5" s="83"/>
      <c r="P5" s="83"/>
      <c r="Q5" s="83"/>
      <c r="R5" s="84"/>
      <c r="S5" s="83"/>
      <c r="T5" s="72"/>
      <c r="U5" s="72"/>
      <c r="V5" s="141"/>
      <c r="W5" s="72"/>
      <c r="X5" s="72"/>
      <c r="Y5" s="188"/>
      <c r="Z5" s="192"/>
      <c r="AA5" s="72"/>
    </row>
    <row r="6" spans="1:27" ht="15">
      <c r="A6" s="5" t="s">
        <v>6</v>
      </c>
      <c r="B6" s="18">
        <v>92</v>
      </c>
      <c r="C6" s="18">
        <v>95</v>
      </c>
      <c r="D6" s="18">
        <v>109</v>
      </c>
      <c r="E6" s="15">
        <v>104</v>
      </c>
      <c r="F6" s="24">
        <v>118</v>
      </c>
      <c r="G6" s="15">
        <v>108</v>
      </c>
      <c r="H6" s="78">
        <v>94</v>
      </c>
      <c r="I6" s="142">
        <v>103</v>
      </c>
      <c r="J6" s="143">
        <v>99</v>
      </c>
      <c r="K6" s="143">
        <v>114</v>
      </c>
      <c r="L6" s="144">
        <v>89.545383</v>
      </c>
      <c r="M6" s="144">
        <v>96.30908</v>
      </c>
      <c r="N6" s="144">
        <v>83.13211</v>
      </c>
      <c r="O6" s="143">
        <v>66.277</v>
      </c>
      <c r="P6" s="145">
        <v>77.4755</v>
      </c>
      <c r="Q6" s="143">
        <v>72.36241</v>
      </c>
      <c r="R6" s="143">
        <v>81.75</v>
      </c>
      <c r="S6" s="79">
        <v>97.26213</v>
      </c>
      <c r="T6" s="142">
        <v>105.21485</v>
      </c>
      <c r="U6" s="142">
        <v>105.42071</v>
      </c>
      <c r="V6" s="80">
        <v>125.37</v>
      </c>
      <c r="W6" s="80">
        <v>124.48</v>
      </c>
      <c r="X6" s="179">
        <v>157.93</v>
      </c>
      <c r="Y6" s="80">
        <v>158.883</v>
      </c>
      <c r="Z6" s="80">
        <v>199.29</v>
      </c>
      <c r="AA6" s="80">
        <v>128.619568</v>
      </c>
    </row>
    <row r="7" spans="1:27" ht="15">
      <c r="A7" s="5" t="s">
        <v>11</v>
      </c>
      <c r="B7" s="35">
        <v>6442</v>
      </c>
      <c r="C7" s="35">
        <v>9587</v>
      </c>
      <c r="D7" s="35">
        <v>7497</v>
      </c>
      <c r="E7" s="26">
        <v>7218</v>
      </c>
      <c r="F7" s="24">
        <v>5623</v>
      </c>
      <c r="G7" s="15">
        <v>5147</v>
      </c>
      <c r="H7" s="78">
        <v>4809</v>
      </c>
      <c r="I7" s="142">
        <v>5618</v>
      </c>
      <c r="J7" s="143">
        <v>5610</v>
      </c>
      <c r="K7" s="143">
        <v>5037</v>
      </c>
      <c r="L7" s="146">
        <v>5129.304</v>
      </c>
      <c r="M7" s="146">
        <v>5097.62577</v>
      </c>
      <c r="N7" s="146">
        <v>6425.62738</v>
      </c>
      <c r="O7" s="143">
        <v>3294.533</v>
      </c>
      <c r="P7" s="145">
        <v>3878.23412</v>
      </c>
      <c r="Q7" s="145">
        <v>8112.04583</v>
      </c>
      <c r="R7" s="145">
        <v>4757.30407</v>
      </c>
      <c r="S7" s="143">
        <v>4336.84298</v>
      </c>
      <c r="T7" s="142">
        <v>6898.93117</v>
      </c>
      <c r="U7" s="142">
        <v>7525.294</v>
      </c>
      <c r="V7" s="80">
        <v>7113.614</v>
      </c>
      <c r="W7" s="80">
        <v>8298.23</v>
      </c>
      <c r="X7" s="80">
        <v>12482.1</v>
      </c>
      <c r="Y7" s="80">
        <v>10065.046</v>
      </c>
      <c r="Z7" s="80">
        <v>13153.983</v>
      </c>
      <c r="AA7" s="80">
        <v>11148.691</v>
      </c>
    </row>
    <row r="8" spans="1:27" ht="15">
      <c r="A8" s="6" t="s">
        <v>17</v>
      </c>
      <c r="B8" s="18"/>
      <c r="C8" s="18"/>
      <c r="D8" s="18"/>
      <c r="E8" s="14"/>
      <c r="F8" s="12"/>
      <c r="G8" s="15"/>
      <c r="H8" s="78"/>
      <c r="I8" s="147"/>
      <c r="J8" s="148"/>
      <c r="K8" s="143"/>
      <c r="L8" s="149"/>
      <c r="M8" s="149"/>
      <c r="N8" s="149"/>
      <c r="O8" s="143"/>
      <c r="P8" s="150"/>
      <c r="Q8" s="150"/>
      <c r="R8" s="145"/>
      <c r="S8" s="148"/>
      <c r="T8" s="147"/>
      <c r="U8" s="147"/>
      <c r="V8" s="80"/>
      <c r="W8" s="80"/>
      <c r="X8" s="25"/>
      <c r="Y8" s="80"/>
      <c r="Z8" s="190"/>
      <c r="AA8" s="80"/>
    </row>
    <row r="9" spans="1:27" ht="15">
      <c r="A9" s="6"/>
      <c r="B9" s="18"/>
      <c r="C9" s="18"/>
      <c r="D9" s="18"/>
      <c r="E9" s="14"/>
      <c r="F9" s="12"/>
      <c r="G9" s="15"/>
      <c r="H9" s="78"/>
      <c r="I9" s="147"/>
      <c r="J9" s="148"/>
      <c r="K9" s="143"/>
      <c r="L9" s="149"/>
      <c r="M9" s="149"/>
      <c r="N9" s="149"/>
      <c r="O9" s="143"/>
      <c r="P9" s="150"/>
      <c r="Q9" s="150"/>
      <c r="R9" s="145"/>
      <c r="S9" s="148"/>
      <c r="T9" s="147"/>
      <c r="U9" s="147"/>
      <c r="V9" s="80"/>
      <c r="W9" s="80"/>
      <c r="X9" s="25"/>
      <c r="Y9" s="80"/>
      <c r="Z9" s="190"/>
      <c r="AA9" s="193"/>
    </row>
    <row r="10" spans="1:27" ht="15">
      <c r="A10" s="5" t="s">
        <v>5</v>
      </c>
      <c r="B10" s="17">
        <v>44</v>
      </c>
      <c r="C10" s="17">
        <v>57</v>
      </c>
      <c r="D10" s="17">
        <v>54</v>
      </c>
      <c r="E10" s="15">
        <v>51</v>
      </c>
      <c r="F10" s="24">
        <v>56</v>
      </c>
      <c r="G10" s="15">
        <v>64</v>
      </c>
      <c r="H10" s="78">
        <v>50</v>
      </c>
      <c r="I10" s="32">
        <v>42</v>
      </c>
      <c r="J10" s="79">
        <v>73</v>
      </c>
      <c r="K10" s="143">
        <v>79</v>
      </c>
      <c r="L10" s="144">
        <v>76</v>
      </c>
      <c r="M10" s="144">
        <v>72.50358</v>
      </c>
      <c r="N10" s="144">
        <v>61.44871</v>
      </c>
      <c r="O10" s="143">
        <v>77.933</v>
      </c>
      <c r="P10" s="145">
        <v>100.36521</v>
      </c>
      <c r="Q10" s="145">
        <v>91.77025</v>
      </c>
      <c r="R10" s="145">
        <v>74112.06</v>
      </c>
      <c r="S10" s="79">
        <v>103715.03</v>
      </c>
      <c r="T10" s="32">
        <v>98823.73</v>
      </c>
      <c r="U10" s="32">
        <v>102787.54</v>
      </c>
      <c r="V10" s="142">
        <v>98847.43</v>
      </c>
      <c r="W10" s="142">
        <v>70.66594</v>
      </c>
      <c r="X10" s="32">
        <v>83.158</v>
      </c>
      <c r="Y10" s="142">
        <v>80.398</v>
      </c>
      <c r="Z10" s="32">
        <v>83.789</v>
      </c>
      <c r="AA10" s="32">
        <v>92.1932</v>
      </c>
    </row>
    <row r="11" spans="1:27" ht="15">
      <c r="A11" s="7"/>
      <c r="B11" s="19"/>
      <c r="C11" s="19"/>
      <c r="D11" s="19"/>
      <c r="E11" s="15"/>
      <c r="F11" s="24"/>
      <c r="G11" s="151"/>
      <c r="H11" s="151"/>
      <c r="I11" s="151"/>
      <c r="J11" s="148"/>
      <c r="K11" s="143"/>
      <c r="L11" s="149"/>
      <c r="M11" s="149"/>
      <c r="N11" s="149"/>
      <c r="O11" s="143"/>
      <c r="P11" s="150"/>
      <c r="Q11" s="152"/>
      <c r="R11" s="145"/>
      <c r="S11" s="148"/>
      <c r="T11" s="147"/>
      <c r="U11" s="147"/>
      <c r="V11" s="80"/>
      <c r="W11" s="80"/>
      <c r="X11" s="25"/>
      <c r="Y11" s="80"/>
      <c r="Z11" s="190"/>
      <c r="AA11" s="193"/>
    </row>
    <row r="12" spans="1:27" ht="15">
      <c r="A12" s="36" t="s">
        <v>37</v>
      </c>
      <c r="B12" s="17"/>
      <c r="C12" s="17"/>
      <c r="D12" s="17"/>
      <c r="E12" s="16"/>
      <c r="F12" s="19"/>
      <c r="G12" s="153"/>
      <c r="H12" s="153"/>
      <c r="I12" s="153"/>
      <c r="J12" s="148"/>
      <c r="K12" s="143"/>
      <c r="L12" s="149"/>
      <c r="M12" s="149"/>
      <c r="N12" s="149"/>
      <c r="O12" s="143"/>
      <c r="P12" s="150"/>
      <c r="Q12" s="152"/>
      <c r="R12" s="145"/>
      <c r="S12" s="148"/>
      <c r="T12" s="147"/>
      <c r="U12" s="147"/>
      <c r="V12" s="80"/>
      <c r="W12" s="80"/>
      <c r="X12" s="25"/>
      <c r="Y12" s="80"/>
      <c r="Z12" s="190"/>
      <c r="AA12" s="193"/>
    </row>
    <row r="13" spans="1:27" ht="15">
      <c r="A13" s="7" t="s">
        <v>7</v>
      </c>
      <c r="B13" s="27">
        <v>2696</v>
      </c>
      <c r="C13" s="27">
        <v>2677</v>
      </c>
      <c r="D13" s="27">
        <v>3127</v>
      </c>
      <c r="E13" s="28">
        <v>2548</v>
      </c>
      <c r="F13" s="27">
        <v>2904</v>
      </c>
      <c r="G13" s="154">
        <v>5450</v>
      </c>
      <c r="H13" s="143">
        <v>4901</v>
      </c>
      <c r="I13" s="142">
        <v>3621</v>
      </c>
      <c r="J13" s="143">
        <v>4921</v>
      </c>
      <c r="K13" s="143">
        <v>6445.069</v>
      </c>
      <c r="L13" s="155">
        <v>8380.254</v>
      </c>
      <c r="M13" s="155">
        <v>6415.10847</v>
      </c>
      <c r="N13" s="155">
        <v>4672.119</v>
      </c>
      <c r="O13" s="143">
        <v>5675.783</v>
      </c>
      <c r="P13" s="145">
        <v>3858.3235</v>
      </c>
      <c r="Q13" s="145">
        <v>3545.024</v>
      </c>
      <c r="R13" s="145">
        <v>4141.09335</v>
      </c>
      <c r="S13" s="143">
        <v>5134.905</v>
      </c>
      <c r="T13" s="142">
        <v>4634.565</v>
      </c>
      <c r="U13" s="142">
        <v>3918.283</v>
      </c>
      <c r="V13" s="80">
        <v>3589.245</v>
      </c>
      <c r="W13" s="80">
        <v>3014.11</v>
      </c>
      <c r="X13" s="80">
        <v>2456.58</v>
      </c>
      <c r="Y13" s="80">
        <v>2285.965</v>
      </c>
      <c r="Z13" s="80">
        <v>1654.84</v>
      </c>
      <c r="AA13" s="80">
        <v>1849.568</v>
      </c>
    </row>
    <row r="14" spans="1:27" ht="15">
      <c r="A14" s="7" t="s">
        <v>10</v>
      </c>
      <c r="B14" s="27">
        <v>1027</v>
      </c>
      <c r="C14" s="27">
        <v>1057</v>
      </c>
      <c r="D14" s="27">
        <v>4308</v>
      </c>
      <c r="E14" s="28">
        <v>3442</v>
      </c>
      <c r="F14" s="27">
        <v>3613</v>
      </c>
      <c r="G14" s="154">
        <v>4003</v>
      </c>
      <c r="H14" s="143">
        <v>761</v>
      </c>
      <c r="I14" s="32">
        <v>950</v>
      </c>
      <c r="J14" s="79">
        <v>418</v>
      </c>
      <c r="K14" s="143">
        <v>569.536</v>
      </c>
      <c r="L14" s="155">
        <v>149.434</v>
      </c>
      <c r="M14" s="155">
        <v>14.472</v>
      </c>
      <c r="N14" s="155">
        <v>15.059</v>
      </c>
      <c r="O14" s="143">
        <v>309.927</v>
      </c>
      <c r="P14" s="145">
        <v>59.5326</v>
      </c>
      <c r="Q14" s="145">
        <v>41.141</v>
      </c>
      <c r="R14" s="145">
        <v>26.15512</v>
      </c>
      <c r="S14" s="143">
        <v>74.35809</v>
      </c>
      <c r="T14" s="142">
        <v>37.90216</v>
      </c>
      <c r="U14" s="142">
        <v>37.488</v>
      </c>
      <c r="V14" s="80">
        <v>54.64</v>
      </c>
      <c r="W14" s="80">
        <v>35.75</v>
      </c>
      <c r="X14" s="80">
        <v>65.52</v>
      </c>
      <c r="Y14" s="80">
        <v>83.82</v>
      </c>
      <c r="Z14" s="80">
        <v>86.11</v>
      </c>
      <c r="AA14" s="80">
        <v>75.85</v>
      </c>
    </row>
    <row r="15" spans="1:27" ht="15">
      <c r="A15" s="7" t="s">
        <v>15</v>
      </c>
      <c r="B15" s="27">
        <v>866</v>
      </c>
      <c r="C15" s="27">
        <v>501</v>
      </c>
      <c r="D15" s="27">
        <v>488</v>
      </c>
      <c r="E15" s="28">
        <v>592</v>
      </c>
      <c r="F15" s="27">
        <v>725</v>
      </c>
      <c r="G15" s="154">
        <v>601</v>
      </c>
      <c r="H15" s="143">
        <v>366</v>
      </c>
      <c r="I15" s="32">
        <v>508</v>
      </c>
      <c r="J15" s="79">
        <v>244</v>
      </c>
      <c r="K15" s="143">
        <v>1222.048</v>
      </c>
      <c r="L15" s="155">
        <v>2093.06379</v>
      </c>
      <c r="M15" s="155">
        <v>3118.858</v>
      </c>
      <c r="N15" s="155">
        <v>1395.569</v>
      </c>
      <c r="O15" s="143">
        <v>1765.311</v>
      </c>
      <c r="P15" s="145">
        <v>3146.292</v>
      </c>
      <c r="Q15" s="145">
        <v>2281.54445</v>
      </c>
      <c r="R15" s="145">
        <v>2771.65295</v>
      </c>
      <c r="S15" s="143">
        <v>4349.8609</v>
      </c>
      <c r="T15" s="142">
        <v>2769.15993</v>
      </c>
      <c r="U15" s="142">
        <v>2730.823</v>
      </c>
      <c r="V15" s="80">
        <v>2217.24</v>
      </c>
      <c r="W15" s="80">
        <v>1803.09</v>
      </c>
      <c r="X15" s="80">
        <v>1910.2</v>
      </c>
      <c r="Y15" s="80">
        <v>982.685</v>
      </c>
      <c r="Z15" s="80">
        <v>676.21</v>
      </c>
      <c r="AA15" s="80">
        <v>1168.68</v>
      </c>
    </row>
    <row r="16" spans="1:27" ht="15">
      <c r="A16" s="7" t="s">
        <v>53</v>
      </c>
      <c r="B16" s="27">
        <v>0</v>
      </c>
      <c r="C16" s="27">
        <v>0</v>
      </c>
      <c r="D16" s="27">
        <v>0</v>
      </c>
      <c r="E16" s="28">
        <v>0</v>
      </c>
      <c r="F16" s="27">
        <v>0</v>
      </c>
      <c r="G16" s="154">
        <v>5541</v>
      </c>
      <c r="H16" s="143">
        <v>5893</v>
      </c>
      <c r="I16" s="142">
        <v>15627</v>
      </c>
      <c r="J16" s="143">
        <v>13636</v>
      </c>
      <c r="K16" s="143">
        <v>12636.397</v>
      </c>
      <c r="L16" s="155">
        <v>17782.032</v>
      </c>
      <c r="M16" s="155">
        <v>19309.335</v>
      </c>
      <c r="N16" s="155">
        <v>5602.246</v>
      </c>
      <c r="O16" s="143">
        <v>3204.123</v>
      </c>
      <c r="P16" s="145">
        <v>6346.92884</v>
      </c>
      <c r="Q16" s="145">
        <v>8834.87681</v>
      </c>
      <c r="R16" s="145">
        <v>11397.34672</v>
      </c>
      <c r="S16" s="143">
        <v>35309.08322</v>
      </c>
      <c r="T16" s="142">
        <v>296.85</v>
      </c>
      <c r="U16" s="142">
        <v>1041.267</v>
      </c>
      <c r="V16" s="80">
        <v>40</v>
      </c>
      <c r="W16" s="80">
        <v>751</v>
      </c>
      <c r="X16" s="80">
        <v>604.67</v>
      </c>
      <c r="Y16" s="80">
        <v>286.9</v>
      </c>
      <c r="Z16" s="80">
        <v>1887.14</v>
      </c>
      <c r="AA16" s="80">
        <v>2176.04</v>
      </c>
    </row>
    <row r="17" spans="1:27" ht="15">
      <c r="A17" s="7" t="s">
        <v>8</v>
      </c>
      <c r="B17" s="27">
        <v>757</v>
      </c>
      <c r="C17" s="27">
        <v>719</v>
      </c>
      <c r="D17" s="27">
        <v>489</v>
      </c>
      <c r="E17" s="28">
        <v>753</v>
      </c>
      <c r="F17" s="27">
        <v>846</v>
      </c>
      <c r="G17" s="154">
        <v>885</v>
      </c>
      <c r="H17" s="143">
        <v>805</v>
      </c>
      <c r="I17" s="32">
        <v>730</v>
      </c>
      <c r="J17" s="79">
        <v>768</v>
      </c>
      <c r="K17" s="143">
        <v>1813.224</v>
      </c>
      <c r="L17" s="155">
        <v>1255.005</v>
      </c>
      <c r="M17" s="155">
        <v>1246.20431</v>
      </c>
      <c r="N17" s="155">
        <v>785.939</v>
      </c>
      <c r="O17" s="143">
        <v>724.555</v>
      </c>
      <c r="P17" s="145">
        <v>466.8655</v>
      </c>
      <c r="Q17" s="145">
        <v>861.74</v>
      </c>
      <c r="R17" s="145">
        <v>493.5018</v>
      </c>
      <c r="S17" s="143">
        <v>574.82901</v>
      </c>
      <c r="T17" s="142">
        <v>473.5005</v>
      </c>
      <c r="U17" s="142">
        <v>340.753</v>
      </c>
      <c r="V17" s="80">
        <v>313.308</v>
      </c>
      <c r="W17" s="80">
        <v>436.508</v>
      </c>
      <c r="X17" s="80">
        <v>194.78</v>
      </c>
      <c r="Y17" s="80">
        <v>140.443</v>
      </c>
      <c r="Z17" s="80">
        <v>159.473</v>
      </c>
      <c r="AA17" s="80">
        <v>106.088</v>
      </c>
    </row>
    <row r="18" spans="1:27" ht="15">
      <c r="A18" s="7" t="s">
        <v>9</v>
      </c>
      <c r="B18" s="27">
        <v>103</v>
      </c>
      <c r="C18" s="27">
        <v>374</v>
      </c>
      <c r="D18" s="27">
        <v>1116</v>
      </c>
      <c r="E18" s="28">
        <v>640</v>
      </c>
      <c r="F18" s="27">
        <v>700</v>
      </c>
      <c r="G18" s="154">
        <v>1113</v>
      </c>
      <c r="H18" s="143">
        <v>334</v>
      </c>
      <c r="I18" s="142">
        <v>1519</v>
      </c>
      <c r="J18" s="143">
        <v>107</v>
      </c>
      <c r="K18" s="143">
        <v>346.511</v>
      </c>
      <c r="L18" s="144">
        <v>37.95</v>
      </c>
      <c r="M18" s="144">
        <v>1.607</v>
      </c>
      <c r="N18" s="144">
        <v>8.24</v>
      </c>
      <c r="O18" s="143">
        <v>49.114</v>
      </c>
      <c r="P18" s="145">
        <v>37.94907</v>
      </c>
      <c r="Q18" s="145">
        <v>4.95</v>
      </c>
      <c r="R18" s="145">
        <v>12.90576</v>
      </c>
      <c r="S18" s="143">
        <v>10.4827</v>
      </c>
      <c r="T18" s="142">
        <v>31.30581</v>
      </c>
      <c r="U18" s="142">
        <v>11.125</v>
      </c>
      <c r="V18" s="80">
        <v>7.73</v>
      </c>
      <c r="W18" s="80">
        <v>5.96</v>
      </c>
      <c r="X18" s="80">
        <v>7.18</v>
      </c>
      <c r="Y18" s="80">
        <v>15.6418</v>
      </c>
      <c r="Z18" s="80">
        <v>12.3</v>
      </c>
      <c r="AA18" s="80">
        <v>12.69</v>
      </c>
    </row>
    <row r="19" spans="1:27" ht="15">
      <c r="A19" s="7" t="s">
        <v>16</v>
      </c>
      <c r="B19" s="27">
        <v>63</v>
      </c>
      <c r="C19" s="27">
        <v>48</v>
      </c>
      <c r="D19" s="27">
        <v>54</v>
      </c>
      <c r="E19" s="28">
        <v>25</v>
      </c>
      <c r="F19" s="27">
        <v>0.1</v>
      </c>
      <c r="G19" s="154">
        <v>103</v>
      </c>
      <c r="H19" s="143">
        <v>58</v>
      </c>
      <c r="I19" s="142">
        <v>58</v>
      </c>
      <c r="J19" s="143">
        <v>11</v>
      </c>
      <c r="K19" s="143">
        <v>182</v>
      </c>
      <c r="L19" s="144">
        <v>652.401494</v>
      </c>
      <c r="M19" s="144">
        <v>292.914</v>
      </c>
      <c r="N19" s="144">
        <v>140.373</v>
      </c>
      <c r="O19" s="143">
        <v>120.323</v>
      </c>
      <c r="P19" s="145">
        <v>206.435</v>
      </c>
      <c r="Q19" s="145">
        <v>149.36531</v>
      </c>
      <c r="R19" s="145">
        <v>114.4904</v>
      </c>
      <c r="S19" s="143">
        <v>106.742</v>
      </c>
      <c r="T19" s="142">
        <v>161.034</v>
      </c>
      <c r="U19" s="142">
        <v>54.229</v>
      </c>
      <c r="V19" s="80">
        <v>116.84</v>
      </c>
      <c r="W19" s="80">
        <v>50.13</v>
      </c>
      <c r="X19" s="80">
        <v>23.13</v>
      </c>
      <c r="Y19" s="80">
        <v>23.01</v>
      </c>
      <c r="Z19" s="80">
        <v>25.91</v>
      </c>
      <c r="AA19" s="80">
        <v>40.46</v>
      </c>
    </row>
    <row r="20" spans="1:27" ht="15">
      <c r="A20" s="7" t="s">
        <v>65</v>
      </c>
      <c r="B20" s="19"/>
      <c r="C20" s="19"/>
      <c r="D20" s="19"/>
      <c r="E20" s="14"/>
      <c r="F20" s="12"/>
      <c r="G20" s="156"/>
      <c r="H20" s="143"/>
      <c r="I20" s="143"/>
      <c r="J20" s="143"/>
      <c r="K20" s="143"/>
      <c r="L20" s="144"/>
      <c r="M20" s="144"/>
      <c r="N20" s="144"/>
      <c r="O20" s="143"/>
      <c r="P20" s="145"/>
      <c r="Q20" s="145"/>
      <c r="R20" s="145"/>
      <c r="S20" s="143"/>
      <c r="T20" s="142"/>
      <c r="U20" s="142"/>
      <c r="V20" s="80">
        <v>2933.76</v>
      </c>
      <c r="W20" s="80">
        <v>3691.02</v>
      </c>
      <c r="X20" s="80">
        <v>2804.54</v>
      </c>
      <c r="Y20" s="80">
        <v>1938.0856</v>
      </c>
      <c r="Z20" s="80">
        <v>1386.12</v>
      </c>
      <c r="AA20" s="80">
        <v>1320.27</v>
      </c>
    </row>
    <row r="21" spans="1:27" ht="15">
      <c r="A21" s="7"/>
      <c r="B21" s="19"/>
      <c r="C21" s="19"/>
      <c r="D21" s="19"/>
      <c r="E21" s="14"/>
      <c r="F21" s="12"/>
      <c r="G21" s="151"/>
      <c r="H21" s="151"/>
      <c r="I21" s="151"/>
      <c r="J21" s="148"/>
      <c r="K21" s="143"/>
      <c r="L21" s="149"/>
      <c r="M21" s="149"/>
      <c r="N21" s="149"/>
      <c r="O21" s="143"/>
      <c r="P21" s="150"/>
      <c r="Q21" s="152"/>
      <c r="R21" s="145"/>
      <c r="S21" s="143"/>
      <c r="T21" s="147"/>
      <c r="U21" s="147"/>
      <c r="V21" s="80"/>
      <c r="W21" s="80"/>
      <c r="X21" s="25"/>
      <c r="Y21" s="80"/>
      <c r="Z21" s="190"/>
      <c r="AA21" s="80"/>
    </row>
    <row r="22" spans="1:27" ht="15">
      <c r="A22" s="5" t="s">
        <v>30</v>
      </c>
      <c r="B22" s="24">
        <v>2639</v>
      </c>
      <c r="C22" s="24">
        <v>2477</v>
      </c>
      <c r="D22" s="24">
        <v>3194</v>
      </c>
      <c r="E22" s="15">
        <v>4283</v>
      </c>
      <c r="F22" s="24">
        <v>5682</v>
      </c>
      <c r="G22" s="85">
        <v>6351</v>
      </c>
      <c r="H22" s="78">
        <v>8267</v>
      </c>
      <c r="I22" s="142">
        <v>7332</v>
      </c>
      <c r="J22" s="143">
        <v>17063</v>
      </c>
      <c r="K22" s="143">
        <v>18393.826</v>
      </c>
      <c r="L22" s="155">
        <v>19924.51</v>
      </c>
      <c r="M22" s="155">
        <f aca="true" t="shared" si="0" ref="M22:AA22">SUM(M23:M29)</f>
        <v>17592.806</v>
      </c>
      <c r="N22" s="155">
        <f t="shared" si="0"/>
        <v>6789.895119999999</v>
      </c>
      <c r="O22" s="155">
        <f t="shared" si="0"/>
        <v>8797.161</v>
      </c>
      <c r="P22" s="157">
        <f t="shared" si="0"/>
        <v>10973.772570000001</v>
      </c>
      <c r="Q22" s="157">
        <f t="shared" si="0"/>
        <v>15154.38573</v>
      </c>
      <c r="R22" s="157">
        <f t="shared" si="0"/>
        <v>18788.04479</v>
      </c>
      <c r="S22" s="155">
        <f t="shared" si="0"/>
        <v>12584.94509</v>
      </c>
      <c r="T22" s="155">
        <f t="shared" si="0"/>
        <v>15864.63175</v>
      </c>
      <c r="U22" s="155">
        <f t="shared" si="0"/>
        <v>16075.983</v>
      </c>
      <c r="V22" s="158">
        <f t="shared" si="0"/>
        <v>11677.328</v>
      </c>
      <c r="W22" s="158">
        <f t="shared" si="0"/>
        <v>3413.29034</v>
      </c>
      <c r="X22" s="158">
        <f t="shared" si="0"/>
        <v>2996.9600000000005</v>
      </c>
      <c r="Y22" s="158">
        <f t="shared" si="0"/>
        <v>3050.2592999999997</v>
      </c>
      <c r="Z22" s="158">
        <f t="shared" si="0"/>
        <v>3082.0527</v>
      </c>
      <c r="AA22" s="158">
        <f t="shared" si="0"/>
        <v>2295.656</v>
      </c>
    </row>
    <row r="23" spans="1:27" ht="15">
      <c r="A23" s="5" t="s">
        <v>55</v>
      </c>
      <c r="B23" s="24">
        <v>779</v>
      </c>
      <c r="C23" s="24">
        <v>583</v>
      </c>
      <c r="D23" s="24">
        <v>641</v>
      </c>
      <c r="E23" s="15">
        <v>549</v>
      </c>
      <c r="F23" s="24">
        <v>606</v>
      </c>
      <c r="G23" s="85">
        <v>673</v>
      </c>
      <c r="H23" s="78">
        <v>468</v>
      </c>
      <c r="I23" s="142">
        <v>499</v>
      </c>
      <c r="J23" s="143">
        <v>536</v>
      </c>
      <c r="K23" s="143">
        <v>538</v>
      </c>
      <c r="L23" s="144">
        <v>509.95485</v>
      </c>
      <c r="M23" s="144">
        <v>398.19</v>
      </c>
      <c r="N23" s="144">
        <v>458.665</v>
      </c>
      <c r="O23" s="143">
        <v>449.11</v>
      </c>
      <c r="P23" s="145">
        <v>505</v>
      </c>
      <c r="Q23" s="159">
        <v>543.0345</v>
      </c>
      <c r="R23" s="145">
        <v>663.065</v>
      </c>
      <c r="S23" s="143">
        <v>724.85959</v>
      </c>
      <c r="T23" s="142">
        <v>496.495</v>
      </c>
      <c r="U23" s="142">
        <v>575.012</v>
      </c>
      <c r="V23" s="80">
        <v>742.395</v>
      </c>
      <c r="W23" s="80">
        <v>823.1894</v>
      </c>
      <c r="X23" s="80">
        <v>1043.85</v>
      </c>
      <c r="Y23" s="80">
        <v>954.17</v>
      </c>
      <c r="Z23" s="189">
        <v>947.335</v>
      </c>
      <c r="AA23" s="80">
        <v>916.671</v>
      </c>
    </row>
    <row r="24" spans="1:27" ht="15">
      <c r="A24" s="5" t="s">
        <v>56</v>
      </c>
      <c r="B24" s="24">
        <v>363</v>
      </c>
      <c r="C24" s="24">
        <v>304</v>
      </c>
      <c r="D24" s="24">
        <v>539</v>
      </c>
      <c r="E24" s="15">
        <v>479</v>
      </c>
      <c r="F24" s="24">
        <v>365</v>
      </c>
      <c r="G24" s="85">
        <v>526</v>
      </c>
      <c r="H24" s="78">
        <v>644</v>
      </c>
      <c r="I24" s="142">
        <v>465</v>
      </c>
      <c r="J24" s="143">
        <v>450</v>
      </c>
      <c r="K24" s="143">
        <v>596</v>
      </c>
      <c r="L24" s="144">
        <v>524.14586</v>
      </c>
      <c r="M24" s="144">
        <v>731.95</v>
      </c>
      <c r="N24" s="144">
        <v>526.205</v>
      </c>
      <c r="O24" s="143">
        <v>648.45</v>
      </c>
      <c r="P24" s="145">
        <v>713.85</v>
      </c>
      <c r="Q24" s="159">
        <v>575.95</v>
      </c>
      <c r="R24" s="145">
        <v>801.3</v>
      </c>
      <c r="S24" s="143">
        <v>1119.05</v>
      </c>
      <c r="T24" s="142">
        <v>986.836</v>
      </c>
      <c r="U24" s="142">
        <v>758.471</v>
      </c>
      <c r="V24" s="80">
        <v>696.934</v>
      </c>
      <c r="W24" s="80">
        <v>889.44</v>
      </c>
      <c r="X24" s="179">
        <v>595.19</v>
      </c>
      <c r="Y24" s="80">
        <v>882.95</v>
      </c>
      <c r="Z24" s="189">
        <v>1050.4</v>
      </c>
      <c r="AA24" s="80">
        <v>718.7</v>
      </c>
    </row>
    <row r="25" spans="1:27" ht="15">
      <c r="A25" s="5" t="s">
        <v>57</v>
      </c>
      <c r="B25" s="24">
        <v>1335</v>
      </c>
      <c r="C25" s="24">
        <v>1184</v>
      </c>
      <c r="D25" s="24">
        <v>1690</v>
      </c>
      <c r="E25" s="15">
        <v>3136</v>
      </c>
      <c r="F25" s="24">
        <v>4637</v>
      </c>
      <c r="G25" s="85">
        <v>5061</v>
      </c>
      <c r="H25" s="78">
        <v>7145</v>
      </c>
      <c r="I25" s="142">
        <v>6330</v>
      </c>
      <c r="J25" s="143">
        <v>16052</v>
      </c>
      <c r="K25" s="143">
        <v>16999</v>
      </c>
      <c r="L25" s="146">
        <v>18444.99314</v>
      </c>
      <c r="M25" s="146">
        <v>15922.325</v>
      </c>
      <c r="N25" s="160">
        <v>5439.20634</v>
      </c>
      <c r="O25" s="143">
        <v>5026.7</v>
      </c>
      <c r="P25" s="145">
        <v>7972.92791</v>
      </c>
      <c r="Q25" s="159">
        <v>10505.51477</v>
      </c>
      <c r="R25" s="145">
        <v>10071.64956</v>
      </c>
      <c r="S25" s="143">
        <v>10250.76824</v>
      </c>
      <c r="T25" s="142">
        <v>13691.24465</v>
      </c>
      <c r="U25" s="142">
        <v>14306.888</v>
      </c>
      <c r="V25" s="80">
        <v>9283.812</v>
      </c>
      <c r="W25" s="80">
        <v>1412.24175</v>
      </c>
      <c r="X25" s="80">
        <v>1160.68</v>
      </c>
      <c r="Y25" s="80">
        <v>1191.2893</v>
      </c>
      <c r="Z25" s="189">
        <v>1023.7577</v>
      </c>
      <c r="AA25" s="80">
        <v>660.285</v>
      </c>
    </row>
    <row r="26" spans="1:27" ht="15">
      <c r="A26" s="5" t="s">
        <v>58</v>
      </c>
      <c r="B26" s="24">
        <v>148</v>
      </c>
      <c r="C26" s="24">
        <v>395</v>
      </c>
      <c r="D26" s="24">
        <v>311</v>
      </c>
      <c r="E26" s="15">
        <v>108</v>
      </c>
      <c r="F26" s="24">
        <v>65</v>
      </c>
      <c r="G26" s="85">
        <v>74</v>
      </c>
      <c r="H26" s="78">
        <v>10</v>
      </c>
      <c r="I26" s="142">
        <v>38</v>
      </c>
      <c r="J26" s="143">
        <v>24</v>
      </c>
      <c r="K26" s="143"/>
      <c r="L26" s="148"/>
      <c r="M26" s="79">
        <v>392.324</v>
      </c>
      <c r="N26" s="79">
        <v>260.78458</v>
      </c>
      <c r="O26" s="143">
        <v>2613.397</v>
      </c>
      <c r="P26" s="145">
        <v>1415.56837</v>
      </c>
      <c r="Q26" s="159">
        <v>2638.45185</v>
      </c>
      <c r="R26" s="145">
        <v>7131.40683</v>
      </c>
      <c r="S26" s="143">
        <v>401.49508</v>
      </c>
      <c r="T26" s="142">
        <v>513.0741</v>
      </c>
      <c r="U26" s="142">
        <v>276.706</v>
      </c>
      <c r="V26" s="80">
        <v>915.314</v>
      </c>
      <c r="W26" s="80">
        <v>284.39997</v>
      </c>
      <c r="X26" s="179">
        <v>194.8</v>
      </c>
      <c r="Y26" s="80">
        <v>21.17</v>
      </c>
      <c r="Z26" s="189">
        <v>60.56</v>
      </c>
      <c r="AA26" s="80">
        <v>0</v>
      </c>
    </row>
    <row r="27" spans="1:27" ht="15">
      <c r="A27" s="5" t="s">
        <v>59</v>
      </c>
      <c r="B27" s="24">
        <v>3</v>
      </c>
      <c r="C27" s="24">
        <v>4</v>
      </c>
      <c r="D27" s="24">
        <v>3</v>
      </c>
      <c r="E27" s="15">
        <v>2</v>
      </c>
      <c r="F27" s="24">
        <v>0</v>
      </c>
      <c r="G27" s="85">
        <v>13</v>
      </c>
      <c r="H27" s="78">
        <v>0</v>
      </c>
      <c r="I27" s="142">
        <v>0</v>
      </c>
      <c r="J27" s="143">
        <v>0</v>
      </c>
      <c r="K27" s="143"/>
      <c r="L27" s="148"/>
      <c r="M27" s="79">
        <v>148.017</v>
      </c>
      <c r="N27" s="79">
        <v>102.5042</v>
      </c>
      <c r="O27" s="143">
        <v>59.504</v>
      </c>
      <c r="P27" s="145">
        <v>60.29229</v>
      </c>
      <c r="Q27" s="159">
        <v>2.25315</v>
      </c>
      <c r="R27" s="145">
        <v>3.3075</v>
      </c>
      <c r="S27" s="143"/>
      <c r="T27" s="142">
        <v>0.63121</v>
      </c>
      <c r="U27" s="142"/>
      <c r="V27" s="80">
        <v>22.48</v>
      </c>
      <c r="W27" s="80">
        <v>0.03</v>
      </c>
      <c r="X27" s="25"/>
      <c r="Y27" s="80">
        <v>0.68</v>
      </c>
      <c r="Z27" s="189">
        <v>0</v>
      </c>
      <c r="AA27" s="80">
        <v>0</v>
      </c>
    </row>
    <row r="28" spans="1:27" ht="15">
      <c r="A28" s="5" t="s">
        <v>60</v>
      </c>
      <c r="B28" s="24">
        <v>10</v>
      </c>
      <c r="C28" s="24">
        <v>5</v>
      </c>
      <c r="D28" s="24">
        <v>10</v>
      </c>
      <c r="E28" s="15">
        <v>9</v>
      </c>
      <c r="F28" s="24">
        <v>10</v>
      </c>
      <c r="G28" s="85">
        <v>4</v>
      </c>
      <c r="H28" s="78">
        <v>0</v>
      </c>
      <c r="I28" s="142">
        <v>0</v>
      </c>
      <c r="J28" s="143">
        <v>1</v>
      </c>
      <c r="K28" s="143"/>
      <c r="L28" s="79"/>
      <c r="M28" s="79"/>
      <c r="N28" s="79">
        <v>2.53</v>
      </c>
      <c r="O28" s="143">
        <v>0</v>
      </c>
      <c r="P28" s="145">
        <v>2.728</v>
      </c>
      <c r="Q28" s="152"/>
      <c r="R28" s="145"/>
      <c r="S28" s="143">
        <v>1.4</v>
      </c>
      <c r="T28" s="142">
        <v>37.54</v>
      </c>
      <c r="U28" s="142">
        <v>26.354</v>
      </c>
      <c r="V28" s="80">
        <v>16.393</v>
      </c>
      <c r="W28" s="80">
        <v>3.98922</v>
      </c>
      <c r="X28" s="179">
        <v>2.44</v>
      </c>
      <c r="Y28" s="80"/>
      <c r="Z28" s="189"/>
      <c r="AA28" s="80">
        <v>0</v>
      </c>
    </row>
    <row r="29" spans="1:27" ht="15">
      <c r="A29" s="5" t="s">
        <v>66</v>
      </c>
      <c r="B29" s="17"/>
      <c r="C29" s="17"/>
      <c r="D29" s="17"/>
      <c r="E29" s="16"/>
      <c r="F29" s="19"/>
      <c r="G29" s="85"/>
      <c r="H29" s="78"/>
      <c r="I29" s="142"/>
      <c r="J29" s="143"/>
      <c r="K29" s="143">
        <v>261</v>
      </c>
      <c r="L29" s="79">
        <v>445.41077</v>
      </c>
      <c r="M29" s="148"/>
      <c r="N29" s="148"/>
      <c r="O29" s="143">
        <v>0</v>
      </c>
      <c r="P29" s="150">
        <v>303.406</v>
      </c>
      <c r="Q29" s="152">
        <v>889.18146</v>
      </c>
      <c r="R29" s="145">
        <v>117.3159</v>
      </c>
      <c r="S29" s="143">
        <v>87.37218</v>
      </c>
      <c r="T29" s="142">
        <v>138.81079</v>
      </c>
      <c r="U29" s="142">
        <v>132.552</v>
      </c>
      <c r="V29" s="80"/>
      <c r="W29" s="80"/>
      <c r="X29" s="25"/>
      <c r="Y29" s="80"/>
      <c r="Z29" s="190"/>
      <c r="AA29" s="80">
        <v>0</v>
      </c>
    </row>
    <row r="30" spans="1:27" ht="15">
      <c r="A30" s="5"/>
      <c r="B30" s="17"/>
      <c r="C30" s="17"/>
      <c r="D30" s="17"/>
      <c r="E30" s="16"/>
      <c r="F30" s="19"/>
      <c r="G30" s="161"/>
      <c r="H30" s="161"/>
      <c r="I30" s="161"/>
      <c r="J30" s="148"/>
      <c r="K30" s="143"/>
      <c r="L30" s="148"/>
      <c r="M30" s="148"/>
      <c r="N30" s="148"/>
      <c r="O30" s="143"/>
      <c r="P30" s="150"/>
      <c r="Q30" s="152"/>
      <c r="R30" s="152"/>
      <c r="S30" s="143"/>
      <c r="T30" s="147"/>
      <c r="U30" s="147"/>
      <c r="V30" s="80"/>
      <c r="W30" s="80"/>
      <c r="X30" s="25"/>
      <c r="Y30" s="80"/>
      <c r="Z30" s="80"/>
      <c r="AA30" s="80"/>
    </row>
    <row r="31" spans="1:27" ht="15">
      <c r="A31" s="6" t="s">
        <v>3</v>
      </c>
      <c r="B31" s="18"/>
      <c r="C31" s="18"/>
      <c r="D31" s="18"/>
      <c r="E31" s="16"/>
      <c r="F31" s="19"/>
      <c r="G31" s="78"/>
      <c r="H31" s="78"/>
      <c r="I31" s="78"/>
      <c r="J31" s="148"/>
      <c r="K31" s="143"/>
      <c r="L31" s="148"/>
      <c r="M31" s="148"/>
      <c r="N31" s="148"/>
      <c r="O31" s="143"/>
      <c r="P31" s="150"/>
      <c r="Q31" s="152"/>
      <c r="R31" s="152"/>
      <c r="S31" s="143"/>
      <c r="T31" s="147"/>
      <c r="U31" s="147"/>
      <c r="V31" s="80"/>
      <c r="W31" s="80"/>
      <c r="X31" s="25"/>
      <c r="Y31" s="80"/>
      <c r="Z31" s="80"/>
      <c r="AA31" s="80"/>
    </row>
    <row r="32" spans="1:27" ht="15">
      <c r="A32" s="7" t="s">
        <v>21</v>
      </c>
      <c r="B32" s="30">
        <v>180</v>
      </c>
      <c r="C32" s="30">
        <v>182</v>
      </c>
      <c r="D32" s="30">
        <v>307</v>
      </c>
      <c r="E32" s="31">
        <v>227</v>
      </c>
      <c r="F32" s="30">
        <v>212</v>
      </c>
      <c r="G32" s="29">
        <v>363</v>
      </c>
      <c r="H32" s="79">
        <v>196</v>
      </c>
      <c r="I32" s="142">
        <v>285</v>
      </c>
      <c r="J32" s="143">
        <v>399</v>
      </c>
      <c r="K32" s="143">
        <v>513</v>
      </c>
      <c r="L32" s="79">
        <v>582.73103</v>
      </c>
      <c r="M32" s="79">
        <v>777.896</v>
      </c>
      <c r="N32" s="79">
        <v>811.942</v>
      </c>
      <c r="O32" s="143">
        <v>866.373</v>
      </c>
      <c r="P32" s="145">
        <v>897.18158</v>
      </c>
      <c r="Q32" s="145">
        <v>551.14729</v>
      </c>
      <c r="R32" s="145">
        <v>584.65661</v>
      </c>
      <c r="S32" s="143">
        <v>659.03453</v>
      </c>
      <c r="T32" s="142">
        <v>1112.18002</v>
      </c>
      <c r="U32" s="142">
        <v>1165.133</v>
      </c>
      <c r="V32" s="80">
        <v>1113.29</v>
      </c>
      <c r="W32" s="80">
        <v>1366.2</v>
      </c>
      <c r="X32" s="80">
        <v>1345.71</v>
      </c>
      <c r="Y32" s="80">
        <v>1586.118</v>
      </c>
      <c r="Z32" s="80">
        <v>1771.6</v>
      </c>
      <c r="AA32" s="80">
        <v>1963.29</v>
      </c>
    </row>
    <row r="33" spans="1:27" ht="15">
      <c r="A33" s="7" t="s">
        <v>22</v>
      </c>
      <c r="B33" s="24">
        <v>1753</v>
      </c>
      <c r="C33" s="24">
        <v>5467</v>
      </c>
      <c r="D33" s="24">
        <v>8171</v>
      </c>
      <c r="E33" s="29">
        <v>10049</v>
      </c>
      <c r="F33" s="32">
        <v>9069</v>
      </c>
      <c r="G33" s="29">
        <v>11454</v>
      </c>
      <c r="H33" s="79">
        <v>13786</v>
      </c>
      <c r="I33" s="142">
        <v>24465</v>
      </c>
      <c r="J33" s="143">
        <v>36522</v>
      </c>
      <c r="K33" s="143">
        <v>55606</v>
      </c>
      <c r="L33" s="143">
        <v>63105.28</v>
      </c>
      <c r="M33" s="143">
        <v>76003.64</v>
      </c>
      <c r="N33" s="143">
        <v>72944.75302</v>
      </c>
      <c r="O33" s="143">
        <v>63715.799</v>
      </c>
      <c r="P33" s="145">
        <v>40667.682</v>
      </c>
      <c r="Q33" s="145">
        <v>66341.90466</v>
      </c>
      <c r="R33" s="145">
        <v>67986.31591</v>
      </c>
      <c r="S33" s="143">
        <v>42761.7</v>
      </c>
      <c r="T33" s="142">
        <v>56513.714</v>
      </c>
      <c r="U33" s="142">
        <v>34174.642</v>
      </c>
      <c r="V33" s="80">
        <v>30740.8</v>
      </c>
      <c r="W33" s="80">
        <v>7500.03</v>
      </c>
      <c r="X33" s="80">
        <v>3519.6</v>
      </c>
      <c r="Y33" s="80">
        <v>2373.12</v>
      </c>
      <c r="Z33" s="80">
        <v>739.2</v>
      </c>
      <c r="AA33" s="80">
        <v>951.58</v>
      </c>
    </row>
    <row r="34" spans="1:27" ht="15">
      <c r="A34" s="7" t="s">
        <v>23</v>
      </c>
      <c r="B34" s="24">
        <v>3364</v>
      </c>
      <c r="C34" s="24">
        <v>2092</v>
      </c>
      <c r="D34" s="24">
        <v>5011</v>
      </c>
      <c r="E34" s="15">
        <v>3682</v>
      </c>
      <c r="F34" s="24">
        <v>5041</v>
      </c>
      <c r="G34" s="29">
        <v>3665</v>
      </c>
      <c r="H34" s="79">
        <v>5944</v>
      </c>
      <c r="I34" s="142">
        <v>3940</v>
      </c>
      <c r="J34" s="143">
        <v>3118</v>
      </c>
      <c r="K34" s="143">
        <v>3058.012</v>
      </c>
      <c r="L34" s="143">
        <v>7429.91</v>
      </c>
      <c r="M34" s="143">
        <v>2733.766</v>
      </c>
      <c r="N34" s="143">
        <v>3527.17</v>
      </c>
      <c r="O34" s="143">
        <v>3600.941</v>
      </c>
      <c r="P34" s="145">
        <v>5653.899</v>
      </c>
      <c r="Q34" s="145">
        <v>7802.51046</v>
      </c>
      <c r="R34" s="145">
        <v>4935.77135</v>
      </c>
      <c r="S34" s="143">
        <v>7104.75759</v>
      </c>
      <c r="T34" s="142">
        <v>6328.60728</v>
      </c>
      <c r="U34" s="142">
        <v>5323.409</v>
      </c>
      <c r="V34" s="80">
        <v>12625.25</v>
      </c>
      <c r="W34" s="80">
        <v>11005.34</v>
      </c>
      <c r="X34" s="80">
        <v>7788.63</v>
      </c>
      <c r="Y34" s="80">
        <v>8602.004</v>
      </c>
      <c r="Z34" s="80">
        <v>13667.23</v>
      </c>
      <c r="AA34" s="80">
        <v>8742.31</v>
      </c>
    </row>
    <row r="35" spans="1:27" ht="15">
      <c r="A35" s="7" t="s">
        <v>24</v>
      </c>
      <c r="B35" s="24">
        <v>2874</v>
      </c>
      <c r="C35" s="24">
        <v>2782</v>
      </c>
      <c r="D35" s="24">
        <v>3559</v>
      </c>
      <c r="E35" s="15">
        <v>3774</v>
      </c>
      <c r="F35" s="24">
        <v>3572</v>
      </c>
      <c r="G35" s="29">
        <v>9171</v>
      </c>
      <c r="H35" s="79">
        <v>7419</v>
      </c>
      <c r="I35" s="142">
        <v>5913</v>
      </c>
      <c r="J35" s="143">
        <v>8130</v>
      </c>
      <c r="K35" s="143">
        <v>3166.961</v>
      </c>
      <c r="L35" s="143">
        <v>7985.97</v>
      </c>
      <c r="M35" s="143">
        <v>5920.857</v>
      </c>
      <c r="N35" s="143">
        <v>5362.536</v>
      </c>
      <c r="O35" s="143">
        <v>5202.606</v>
      </c>
      <c r="P35" s="145">
        <v>10021.131</v>
      </c>
      <c r="Q35" s="145">
        <v>6527.3312</v>
      </c>
      <c r="R35" s="145">
        <v>7976.74288</v>
      </c>
      <c r="S35" s="143">
        <v>6032.22</v>
      </c>
      <c r="T35" s="142">
        <v>6410.56932</v>
      </c>
      <c r="U35" s="142">
        <v>7542.653</v>
      </c>
      <c r="V35" s="80">
        <v>5541.2</v>
      </c>
      <c r="W35" s="80">
        <v>8225.39</v>
      </c>
      <c r="X35" s="80">
        <v>6932.51</v>
      </c>
      <c r="Y35" s="80">
        <v>5091.2006</v>
      </c>
      <c r="Z35" s="80">
        <v>6131.61</v>
      </c>
      <c r="AA35" s="80">
        <v>6189.96</v>
      </c>
    </row>
    <row r="36" spans="1:27" ht="15">
      <c r="A36" s="7" t="s">
        <v>25</v>
      </c>
      <c r="B36" s="27">
        <v>193</v>
      </c>
      <c r="C36" s="27">
        <v>833</v>
      </c>
      <c r="D36" s="27">
        <v>172</v>
      </c>
      <c r="E36" s="28">
        <v>86</v>
      </c>
      <c r="F36" s="27">
        <v>66</v>
      </c>
      <c r="G36" s="154">
        <v>138</v>
      </c>
      <c r="H36" s="162">
        <v>0.2</v>
      </c>
      <c r="I36" s="32">
        <v>0</v>
      </c>
      <c r="J36" s="79">
        <v>10</v>
      </c>
      <c r="K36" s="143">
        <v>0</v>
      </c>
      <c r="L36" s="148">
        <f>-L39</f>
        <v>0</v>
      </c>
      <c r="M36" s="148">
        <v>0</v>
      </c>
      <c r="N36" s="148"/>
      <c r="O36" s="148"/>
      <c r="P36" s="145"/>
      <c r="Q36" s="145"/>
      <c r="R36" s="145"/>
      <c r="S36" s="143"/>
      <c r="T36" s="142"/>
      <c r="U36" s="142">
        <v>0.898</v>
      </c>
      <c r="V36" s="80"/>
      <c r="W36" s="80"/>
      <c r="X36" s="80"/>
      <c r="Y36" s="80"/>
      <c r="Z36" s="80"/>
      <c r="AA36" s="80"/>
    </row>
    <row r="37" spans="1:27" ht="15">
      <c r="A37" s="7" t="s">
        <v>26</v>
      </c>
      <c r="B37" s="30">
        <v>88</v>
      </c>
      <c r="C37" s="30">
        <v>120</v>
      </c>
      <c r="D37" s="30">
        <v>100</v>
      </c>
      <c r="E37" s="31">
        <v>36</v>
      </c>
      <c r="F37" s="33" t="s">
        <v>34</v>
      </c>
      <c r="G37" s="29">
        <v>65</v>
      </c>
      <c r="H37" s="78">
        <v>66</v>
      </c>
      <c r="I37" s="32">
        <v>55</v>
      </c>
      <c r="J37" s="79">
        <v>45</v>
      </c>
      <c r="K37" s="143">
        <v>45</v>
      </c>
      <c r="L37" s="148">
        <v>0</v>
      </c>
      <c r="M37" s="148">
        <v>0</v>
      </c>
      <c r="N37" s="148"/>
      <c r="O37" s="148"/>
      <c r="P37" s="143">
        <v>35.725</v>
      </c>
      <c r="Q37" s="143">
        <v>9.9225</v>
      </c>
      <c r="R37" s="143">
        <v>10.8</v>
      </c>
      <c r="S37" s="143">
        <v>122</v>
      </c>
      <c r="T37" s="142">
        <v>64.3</v>
      </c>
      <c r="U37" s="142">
        <v>115.94</v>
      </c>
      <c r="V37" s="80"/>
      <c r="W37" s="80"/>
      <c r="X37" s="80"/>
      <c r="Y37" s="80"/>
      <c r="Z37" s="80"/>
      <c r="AA37" s="80"/>
    </row>
    <row r="38" spans="1:27" ht="15">
      <c r="A38" s="7" t="s">
        <v>61</v>
      </c>
      <c r="B38" s="30">
        <v>63</v>
      </c>
      <c r="C38" s="30">
        <v>130</v>
      </c>
      <c r="D38" s="30">
        <v>18</v>
      </c>
      <c r="E38" s="31">
        <v>32</v>
      </c>
      <c r="F38" s="33">
        <v>1</v>
      </c>
      <c r="G38" s="29">
        <v>0</v>
      </c>
      <c r="H38" s="78">
        <v>0</v>
      </c>
      <c r="I38" s="32">
        <v>27</v>
      </c>
      <c r="J38" s="79">
        <v>19</v>
      </c>
      <c r="K38" s="143">
        <v>0</v>
      </c>
      <c r="L38" s="148">
        <v>0</v>
      </c>
      <c r="M38" s="148">
        <v>0</v>
      </c>
      <c r="N38" s="148"/>
      <c r="O38" s="148"/>
      <c r="P38" s="163"/>
      <c r="Q38" s="143"/>
      <c r="R38" s="79">
        <v>1.37</v>
      </c>
      <c r="S38" s="143">
        <v>11.486</v>
      </c>
      <c r="T38" s="147"/>
      <c r="U38" s="147"/>
      <c r="V38" s="80"/>
      <c r="W38" s="80"/>
      <c r="X38" s="80"/>
      <c r="Y38" s="80"/>
      <c r="Z38" s="80"/>
      <c r="AA38" s="80"/>
    </row>
    <row r="39" spans="1:27" ht="15">
      <c r="A39" s="7" t="s">
        <v>27</v>
      </c>
      <c r="B39" s="18">
        <v>56</v>
      </c>
      <c r="C39" s="18">
        <v>63</v>
      </c>
      <c r="D39" s="18">
        <v>70</v>
      </c>
      <c r="E39" s="34" t="s">
        <v>34</v>
      </c>
      <c r="F39" s="24">
        <v>45</v>
      </c>
      <c r="G39" s="164" t="s">
        <v>34</v>
      </c>
      <c r="H39" s="165" t="s">
        <v>34</v>
      </c>
      <c r="I39" s="32" t="s">
        <v>34</v>
      </c>
      <c r="J39" s="79" t="s">
        <v>34</v>
      </c>
      <c r="K39" s="143">
        <v>0</v>
      </c>
      <c r="L39" s="148">
        <v>0</v>
      </c>
      <c r="M39" s="148">
        <v>0</v>
      </c>
      <c r="N39" s="148"/>
      <c r="O39" s="148"/>
      <c r="P39" s="163"/>
      <c r="Q39" s="143">
        <v>0.05297</v>
      </c>
      <c r="R39" s="148"/>
      <c r="S39" s="143"/>
      <c r="T39" s="147"/>
      <c r="U39" s="32">
        <v>0.012</v>
      </c>
      <c r="V39" s="80"/>
      <c r="W39" s="80"/>
      <c r="X39" s="80"/>
      <c r="Y39" s="80"/>
      <c r="Z39" s="80"/>
      <c r="AA39" s="80"/>
    </row>
    <row r="40" spans="1:27" ht="15">
      <c r="A40" s="25" t="s">
        <v>28</v>
      </c>
      <c r="B40" s="18">
        <v>61</v>
      </c>
      <c r="C40" s="18">
        <v>101</v>
      </c>
      <c r="D40" s="18">
        <v>44</v>
      </c>
      <c r="E40" s="15">
        <v>52</v>
      </c>
      <c r="F40" s="24">
        <v>11</v>
      </c>
      <c r="G40" s="166" t="s">
        <v>34</v>
      </c>
      <c r="H40" s="167" t="s">
        <v>34</v>
      </c>
      <c r="I40" s="168" t="s">
        <v>34</v>
      </c>
      <c r="J40" s="169" t="s">
        <v>34</v>
      </c>
      <c r="K40" s="170">
        <v>21</v>
      </c>
      <c r="L40" s="171">
        <v>0</v>
      </c>
      <c r="M40" s="171">
        <v>0</v>
      </c>
      <c r="N40" s="171"/>
      <c r="O40" s="171"/>
      <c r="P40" s="172"/>
      <c r="Q40" s="171"/>
      <c r="R40" s="171"/>
      <c r="S40" s="172"/>
      <c r="T40" s="173"/>
      <c r="U40" s="173"/>
      <c r="V40" s="80"/>
      <c r="W40" s="80"/>
      <c r="X40" s="80"/>
      <c r="Y40" s="80"/>
      <c r="Z40" s="80"/>
      <c r="AA40" s="80"/>
    </row>
    <row r="41" spans="1:27" ht="15">
      <c r="A41" s="25" t="s">
        <v>75</v>
      </c>
      <c r="B41" s="39"/>
      <c r="C41" s="39"/>
      <c r="D41" s="39"/>
      <c r="E41" s="12"/>
      <c r="F41" s="39"/>
      <c r="G41" s="174"/>
      <c r="H41" s="174"/>
      <c r="I41" s="32"/>
      <c r="J41" s="32"/>
      <c r="K41" s="142"/>
      <c r="L41" s="147"/>
      <c r="M41" s="147"/>
      <c r="N41" s="147"/>
      <c r="O41" s="147"/>
      <c r="P41" s="175"/>
      <c r="Q41" s="147"/>
      <c r="R41" s="147"/>
      <c r="S41" s="175"/>
      <c r="T41" s="147"/>
      <c r="U41" s="147"/>
      <c r="V41" s="80">
        <v>7558.82</v>
      </c>
      <c r="W41" s="80">
        <v>4127.02</v>
      </c>
      <c r="X41" s="80">
        <v>4647.36</v>
      </c>
      <c r="Y41" s="80">
        <v>4911.697</v>
      </c>
      <c r="Z41" s="80">
        <v>5758.97</v>
      </c>
      <c r="AA41" s="80">
        <v>5775.92</v>
      </c>
    </row>
    <row r="42" spans="1:27" ht="15">
      <c r="A42" s="25" t="s">
        <v>76</v>
      </c>
      <c r="B42" s="39"/>
      <c r="C42" s="39"/>
      <c r="D42" s="39"/>
      <c r="E42" s="12"/>
      <c r="F42" s="39"/>
      <c r="G42" s="174"/>
      <c r="H42" s="174"/>
      <c r="I42" s="32"/>
      <c r="J42" s="32"/>
      <c r="K42" s="142"/>
      <c r="L42" s="147"/>
      <c r="M42" s="147"/>
      <c r="N42" s="147"/>
      <c r="O42" s="147"/>
      <c r="P42" s="175"/>
      <c r="Q42" s="147"/>
      <c r="R42" s="147"/>
      <c r="S42" s="175"/>
      <c r="T42" s="147"/>
      <c r="U42" s="147"/>
      <c r="V42" s="80">
        <v>50657.06</v>
      </c>
      <c r="W42" s="80">
        <v>80556.03</v>
      </c>
      <c r="X42" s="80">
        <v>90250.29</v>
      </c>
      <c r="Y42" s="80">
        <v>74881.83475</v>
      </c>
      <c r="Z42" s="80">
        <v>52932.2</v>
      </c>
      <c r="AA42" s="80">
        <v>71982.59</v>
      </c>
    </row>
    <row r="43" spans="1:26" ht="15">
      <c r="A43" s="3"/>
      <c r="B43" s="3"/>
      <c r="C43" s="3"/>
      <c r="D43" s="3"/>
      <c r="E43" s="8"/>
      <c r="F43" s="3"/>
      <c r="G43" s="10"/>
      <c r="H43" s="9"/>
      <c r="Z43" s="191"/>
    </row>
    <row r="44" spans="1:8" ht="17.25">
      <c r="A44" s="3" t="s">
        <v>32</v>
      </c>
      <c r="B44" s="3"/>
      <c r="C44" s="3"/>
      <c r="D44" s="3"/>
      <c r="F44" s="3"/>
      <c r="G44" s="3"/>
      <c r="H44" s="4"/>
    </row>
    <row r="45" spans="1:8" ht="17.25">
      <c r="A45" s="3" t="s">
        <v>33</v>
      </c>
      <c r="B45" s="11"/>
      <c r="C45" s="11"/>
      <c r="D45" s="11"/>
      <c r="E45" s="4"/>
      <c r="F45" s="4"/>
      <c r="G45" s="4"/>
      <c r="H45" s="4"/>
    </row>
    <row r="46" spans="1:8" ht="15">
      <c r="A46" s="3" t="s">
        <v>35</v>
      </c>
      <c r="B46" s="11"/>
      <c r="C46" s="11"/>
      <c r="D46" s="11"/>
      <c r="E46" s="4"/>
      <c r="F46" s="4"/>
      <c r="G46" s="4"/>
      <c r="H46" s="4"/>
    </row>
    <row r="47" spans="1:8" ht="15">
      <c r="A47" s="3" t="s">
        <v>77</v>
      </c>
      <c r="B47" s="11"/>
      <c r="C47" s="11"/>
      <c r="D47" s="11"/>
      <c r="E47" s="4"/>
      <c r="F47" s="4"/>
      <c r="G47" s="4"/>
      <c r="H47" s="4"/>
    </row>
    <row r="48" spans="1:8" ht="15">
      <c r="A48" s="3" t="s">
        <v>78</v>
      </c>
      <c r="B48" s="11"/>
      <c r="C48" s="11"/>
      <c r="D48" s="11"/>
      <c r="E48" s="4"/>
      <c r="F48" s="4"/>
      <c r="G48" s="4"/>
      <c r="H48" s="4"/>
    </row>
    <row r="49" spans="1:8" ht="15">
      <c r="A49" s="3"/>
      <c r="B49" s="11"/>
      <c r="C49" s="11"/>
      <c r="D49" s="11"/>
      <c r="E49" s="4"/>
      <c r="F49" s="4"/>
      <c r="G49" s="4"/>
      <c r="H49" s="4"/>
    </row>
    <row r="50" spans="1:8" ht="15">
      <c r="A50" s="11"/>
      <c r="B50" s="11"/>
      <c r="C50" s="11"/>
      <c r="D50" s="11"/>
      <c r="E50" s="4"/>
      <c r="F50" s="4"/>
      <c r="G50" s="4"/>
      <c r="H50" s="4"/>
    </row>
    <row r="51" spans="1:8" ht="15">
      <c r="A51" s="11"/>
      <c r="B51" s="11"/>
      <c r="C51" s="11"/>
      <c r="D51" s="11"/>
      <c r="E51" s="4"/>
      <c r="F51" s="4"/>
      <c r="G51" s="4"/>
      <c r="H51" s="4"/>
    </row>
    <row r="52" spans="1:8" ht="15">
      <c r="A52" s="11"/>
      <c r="B52" s="11"/>
      <c r="C52" s="11"/>
      <c r="D52" s="11"/>
      <c r="E52" s="4"/>
      <c r="F52" s="4"/>
      <c r="G52" s="4"/>
      <c r="H52" s="4"/>
    </row>
    <row r="53" spans="1:8" ht="15">
      <c r="A53" s="11"/>
      <c r="B53" s="11"/>
      <c r="C53" s="11"/>
      <c r="D53" s="11"/>
      <c r="E53" s="4"/>
      <c r="F53" s="4"/>
      <c r="G53" s="4"/>
      <c r="H53" s="4"/>
    </row>
    <row r="54" spans="1:8" ht="15">
      <c r="A54" s="11"/>
      <c r="B54" s="11"/>
      <c r="C54" s="11"/>
      <c r="D54" s="11"/>
      <c r="E54" s="4"/>
      <c r="F54" s="4"/>
      <c r="G54" s="4"/>
      <c r="H54" s="4"/>
    </row>
    <row r="55" spans="1:8" ht="15">
      <c r="A55" s="11"/>
      <c r="B55" s="11"/>
      <c r="C55" s="11"/>
      <c r="D55" s="11"/>
      <c r="E55" s="4"/>
      <c r="F55" s="4"/>
      <c r="G55" s="4"/>
      <c r="H55" s="4"/>
    </row>
    <row r="56" spans="1:8" ht="15">
      <c r="A56" s="11"/>
      <c r="B56" s="11"/>
      <c r="C56" s="11"/>
      <c r="D56" s="11"/>
      <c r="E56" s="4"/>
      <c r="F56" s="4"/>
      <c r="G56" s="4"/>
      <c r="H56" s="4"/>
    </row>
    <row r="57" spans="1:8" ht="15">
      <c r="A57" s="11"/>
      <c r="B57" s="11"/>
      <c r="C57" s="11"/>
      <c r="D57" s="11"/>
      <c r="E57" s="4"/>
      <c r="F57" s="4"/>
      <c r="G57" s="4"/>
      <c r="H57" s="4"/>
    </row>
    <row r="58" spans="1:8" ht="15">
      <c r="A58" s="11"/>
      <c r="B58" s="11"/>
      <c r="C58" s="11"/>
      <c r="D58" s="11"/>
      <c r="E58" s="4"/>
      <c r="F58" s="4"/>
      <c r="G58" s="4"/>
      <c r="H58" s="4"/>
    </row>
    <row r="59" spans="1:8" ht="15">
      <c r="A59" s="11"/>
      <c r="B59" s="11"/>
      <c r="C59" s="11"/>
      <c r="D59" s="11"/>
      <c r="E59" s="4"/>
      <c r="F59" s="4"/>
      <c r="G59" s="4"/>
      <c r="H59" s="4"/>
    </row>
    <row r="60" spans="1:8" ht="15">
      <c r="A60" s="11"/>
      <c r="B60" s="11"/>
      <c r="C60" s="11"/>
      <c r="D60" s="11"/>
      <c r="E60" s="4"/>
      <c r="F60" s="4"/>
      <c r="G60" s="4"/>
      <c r="H60" s="4"/>
    </row>
    <row r="61" spans="1:8" ht="15">
      <c r="A61" s="11"/>
      <c r="B61" s="11"/>
      <c r="C61" s="11"/>
      <c r="D61" s="11"/>
      <c r="E61" s="4"/>
      <c r="F61" s="4"/>
      <c r="G61" s="4"/>
      <c r="H61" s="4"/>
    </row>
    <row r="62" spans="1:8" ht="15">
      <c r="A62" s="11"/>
      <c r="B62" s="11"/>
      <c r="C62" s="11"/>
      <c r="D62" s="11"/>
      <c r="E62" s="4"/>
      <c r="F62" s="4"/>
      <c r="G62" s="4"/>
      <c r="H62" s="4"/>
    </row>
    <row r="63" spans="1:8" ht="15">
      <c r="A63" s="11"/>
      <c r="B63" s="11"/>
      <c r="C63" s="11"/>
      <c r="D63" s="11"/>
      <c r="E63" s="4"/>
      <c r="F63" s="4"/>
      <c r="G63" s="4"/>
      <c r="H63" s="4"/>
    </row>
    <row r="64" spans="1:8" ht="15">
      <c r="A64" s="11"/>
      <c r="B64" s="11"/>
      <c r="C64" s="11"/>
      <c r="D64" s="11"/>
      <c r="E64" s="4"/>
      <c r="F64" s="4"/>
      <c r="G64" s="4"/>
      <c r="H64" s="4"/>
    </row>
    <row r="65" spans="1:8" ht="15">
      <c r="A65" s="11"/>
      <c r="B65" s="11"/>
      <c r="C65" s="11"/>
      <c r="D65" s="11"/>
      <c r="E65" s="4"/>
      <c r="F65" s="4"/>
      <c r="G65" s="4"/>
      <c r="H65" s="4"/>
    </row>
    <row r="66" spans="1:8" ht="15">
      <c r="A66" s="11"/>
      <c r="B66" s="11"/>
      <c r="C66" s="11"/>
      <c r="D66" s="11"/>
      <c r="E66" s="4"/>
      <c r="F66" s="4"/>
      <c r="G66" s="4"/>
      <c r="H66" s="4"/>
    </row>
    <row r="67" spans="1:8" ht="15">
      <c r="A67" s="11"/>
      <c r="B67" s="11"/>
      <c r="C67" s="11"/>
      <c r="D67" s="11"/>
      <c r="E67" s="4"/>
      <c r="F67" s="4"/>
      <c r="G67" s="4"/>
      <c r="H67" s="4"/>
    </row>
    <row r="68" spans="1:8" ht="15">
      <c r="A68" s="11"/>
      <c r="B68" s="11"/>
      <c r="C68" s="11"/>
      <c r="D68" s="11"/>
      <c r="E68" s="4"/>
      <c r="F68" s="4"/>
      <c r="G68" s="4"/>
      <c r="H68" s="4"/>
    </row>
    <row r="69" spans="1:8" ht="15">
      <c r="A69" s="11"/>
      <c r="B69" s="11"/>
      <c r="C69" s="11"/>
      <c r="D69" s="11"/>
      <c r="E69" s="4"/>
      <c r="F69" s="4"/>
      <c r="G69" s="4"/>
      <c r="H69" s="4"/>
    </row>
    <row r="70" spans="1:8" ht="16.5" customHeight="1">
      <c r="A70" s="11"/>
      <c r="B70" s="11"/>
      <c r="C70" s="11"/>
      <c r="D70" s="11"/>
      <c r="E70" s="4"/>
      <c r="F70" s="4"/>
      <c r="G70" s="4"/>
      <c r="H70" s="4"/>
    </row>
    <row r="71" spans="1:8" ht="16.5" customHeight="1">
      <c r="A71" s="11"/>
      <c r="B71" s="11"/>
      <c r="C71" s="11"/>
      <c r="D71" s="11"/>
      <c r="E71" s="4"/>
      <c r="F71" s="4"/>
      <c r="G71" s="4"/>
      <c r="H71" s="4"/>
    </row>
    <row r="72" spans="1:8" ht="16.5" customHeight="1">
      <c r="A72" s="11"/>
      <c r="B72" s="11"/>
      <c r="C72" s="11"/>
      <c r="D72" s="11"/>
      <c r="E72" s="4"/>
      <c r="F72" s="4"/>
      <c r="G72" s="4"/>
      <c r="H72" s="4"/>
    </row>
    <row r="73" spans="1:8" ht="15">
      <c r="A73" s="11"/>
      <c r="B73" s="11"/>
      <c r="C73" s="11"/>
      <c r="D73" s="11"/>
      <c r="E73" s="4"/>
      <c r="F73" s="4"/>
      <c r="G73" s="4"/>
      <c r="H73" s="4"/>
    </row>
    <row r="74" spans="1:8" ht="15">
      <c r="A74" s="11"/>
      <c r="B74" s="11"/>
      <c r="C74" s="11"/>
      <c r="D74" s="11"/>
      <c r="E74" s="4"/>
      <c r="F74" s="4"/>
      <c r="G74" s="4"/>
      <c r="H74" s="4"/>
    </row>
    <row r="75" spans="1:8" ht="15">
      <c r="A75" s="11"/>
      <c r="B75" s="11"/>
      <c r="C75" s="11"/>
      <c r="D75" s="11"/>
      <c r="E75" s="4"/>
      <c r="F75" s="4"/>
      <c r="G75" s="4"/>
      <c r="H75" s="4"/>
    </row>
    <row r="76" spans="1:8" ht="15">
      <c r="A76" s="11"/>
      <c r="B76" s="11"/>
      <c r="C76" s="11"/>
      <c r="D76" s="11"/>
      <c r="E76" s="4"/>
      <c r="F76" s="4"/>
      <c r="G76" s="4"/>
      <c r="H76" s="4"/>
    </row>
    <row r="77" spans="1:8" ht="15">
      <c r="A77" s="11"/>
      <c r="B77" s="11"/>
      <c r="C77" s="11"/>
      <c r="D77" s="11"/>
      <c r="E77" s="4"/>
      <c r="F77" s="4"/>
      <c r="G77" s="4"/>
      <c r="H77" s="4"/>
    </row>
    <row r="78" spans="1:8" ht="15">
      <c r="A78" s="11"/>
      <c r="B78" s="11"/>
      <c r="C78" s="11"/>
      <c r="D78" s="11"/>
      <c r="E78" s="4"/>
      <c r="F78" s="4"/>
      <c r="G78" s="4"/>
      <c r="H78" s="4"/>
    </row>
    <row r="79" spans="1:8" ht="15">
      <c r="A79" s="11"/>
      <c r="B79" s="11"/>
      <c r="C79" s="11"/>
      <c r="D79" s="11"/>
      <c r="E79" s="4"/>
      <c r="F79" s="4"/>
      <c r="G79" s="4"/>
      <c r="H79" s="4"/>
    </row>
    <row r="80" spans="1:8" ht="15">
      <c r="A80" s="11"/>
      <c r="B80" s="11"/>
      <c r="C80" s="11"/>
      <c r="D80" s="11"/>
      <c r="E80" s="4"/>
      <c r="F80" s="4"/>
      <c r="G80" s="4"/>
      <c r="H80" s="4"/>
    </row>
    <row r="81" spans="1:8" ht="15">
      <c r="A81" s="11"/>
      <c r="B81" s="11"/>
      <c r="C81" s="11"/>
      <c r="D81" s="11"/>
      <c r="E81" s="4"/>
      <c r="F81" s="4"/>
      <c r="G81" s="4"/>
      <c r="H81" s="4"/>
    </row>
    <row r="82" spans="1:8" ht="15">
      <c r="A82" s="11"/>
      <c r="B82" s="11"/>
      <c r="C82" s="11"/>
      <c r="D82" s="11"/>
      <c r="E82" s="4"/>
      <c r="F82" s="4"/>
      <c r="G82" s="4"/>
      <c r="H82" s="4"/>
    </row>
    <row r="83" spans="1:8" ht="15">
      <c r="A83" s="11"/>
      <c r="B83" s="11"/>
      <c r="C83" s="11"/>
      <c r="D83" s="11"/>
      <c r="E83" s="4"/>
      <c r="F83" s="4"/>
      <c r="G83" s="4"/>
      <c r="H83" s="4"/>
    </row>
    <row r="84" spans="1:8" ht="15">
      <c r="A84" s="11"/>
      <c r="B84" s="11"/>
      <c r="C84" s="11"/>
      <c r="D84" s="11"/>
      <c r="E84" s="4"/>
      <c r="F84" s="4"/>
      <c r="G84" s="4"/>
      <c r="H84" s="4"/>
    </row>
    <row r="85" spans="1:8" ht="15">
      <c r="A85" s="11"/>
      <c r="B85" s="11"/>
      <c r="C85" s="11"/>
      <c r="D85" s="11"/>
      <c r="E85" s="4"/>
      <c r="F85" s="4"/>
      <c r="G85" s="4"/>
      <c r="H85" s="4"/>
    </row>
    <row r="86" spans="1:8" ht="15">
      <c r="A86" s="11"/>
      <c r="B86" s="11"/>
      <c r="C86" s="11"/>
      <c r="D86" s="11"/>
      <c r="E86" s="4"/>
      <c r="F86" s="4"/>
      <c r="G86" s="4"/>
      <c r="H86" s="4"/>
    </row>
    <row r="87" spans="1:7" ht="15">
      <c r="A87" s="11"/>
      <c r="B87" s="11"/>
      <c r="C87" s="11"/>
      <c r="D87" s="11"/>
      <c r="E87" s="4"/>
      <c r="G87" s="4"/>
    </row>
  </sheetData>
  <sheetProtection/>
  <mergeCells count="2">
    <mergeCell ref="A1:H1"/>
    <mergeCell ref="A2:H2"/>
  </mergeCells>
  <printOptions/>
  <pageMargins left="0.75" right="0" top="0.25" bottom="0.2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Analyst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of Belize</dc:creator>
  <cp:keywords/>
  <dc:description/>
  <cp:lastModifiedBy>Alfonso Bautista</cp:lastModifiedBy>
  <cp:lastPrinted>2004-03-04T20:59:33Z</cp:lastPrinted>
  <dcterms:created xsi:type="dcterms:W3CDTF">2001-02-14T06:00:33Z</dcterms:created>
  <dcterms:modified xsi:type="dcterms:W3CDTF">2021-08-30T19:58:43Z</dcterms:modified>
  <cp:category/>
  <cp:version/>
  <cp:contentType/>
  <cp:contentStatus/>
</cp:coreProperties>
</file>