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15" windowHeight="8955" activeTab="1"/>
  </bookViews>
  <sheets>
    <sheet name="19982018" sheetId="1" r:id="rId1"/>
    <sheet name="20092020" sheetId="2" r:id="rId2"/>
    <sheet name="sectoroutput" sheetId="3" r:id="rId3"/>
    <sheet name="Charts" sheetId="4" r:id="rId4"/>
  </sheets>
  <definedNames>
    <definedName name="_xlnm.Print_Area" localSheetId="0">'19982018'!$A$1:$I$19</definedName>
  </definedNames>
  <calcPr fullCalcOnLoad="1"/>
</workbook>
</file>

<file path=xl/sharedStrings.xml><?xml version="1.0" encoding="utf-8"?>
<sst xmlns="http://schemas.openxmlformats.org/spreadsheetml/2006/main" count="48" uniqueCount="18">
  <si>
    <t>Sugarcane</t>
  </si>
  <si>
    <t>Commodities</t>
  </si>
  <si>
    <t>Citrus Products</t>
  </si>
  <si>
    <t>Total</t>
  </si>
  <si>
    <t>Livestock:</t>
  </si>
  <si>
    <t>Marine Products (incl 5% for dom. Consump)</t>
  </si>
  <si>
    <t>Primary Agriculture Output Value at Producer's Price</t>
  </si>
  <si>
    <t>Fruits/Vegetables\Grains\Legumes</t>
  </si>
  <si>
    <t>Economic Value of Agriculture Output 1998 - 2016</t>
  </si>
  <si>
    <t>Banana Products</t>
  </si>
  <si>
    <t>($'000 BZ)</t>
  </si>
  <si>
    <t>Shrimp (FARM)</t>
  </si>
  <si>
    <t>Fruits/Vegetables</t>
  </si>
  <si>
    <t>Papaya</t>
  </si>
  <si>
    <t>Grains/Legumes</t>
  </si>
  <si>
    <t>Poultry</t>
  </si>
  <si>
    <t>2020(P)</t>
  </si>
  <si>
    <t>Rate by Sector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</si>
</sst>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4" fontId="6" fillId="0" borderId="10" xfId="44" applyFont="1" applyBorder="1" applyAlignment="1">
      <alignment/>
    </xf>
    <xf numFmtId="0" fontId="5" fillId="0" borderId="10" xfId="0" applyFont="1" applyBorder="1" applyAlignment="1">
      <alignment/>
    </xf>
    <xf numFmtId="44" fontId="5" fillId="0" borderId="10" xfId="44" applyFont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4" fontId="9" fillId="33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44" fontId="9" fillId="0" borderId="10" xfId="44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4" fontId="11" fillId="0" borderId="10" xfId="44" applyFont="1" applyBorder="1" applyAlignment="1">
      <alignment/>
    </xf>
    <xf numFmtId="44" fontId="9" fillId="34" borderId="10" xfId="44" applyFont="1" applyFill="1" applyBorder="1" applyAlignment="1">
      <alignment/>
    </xf>
    <xf numFmtId="44" fontId="11" fillId="34" borderId="10" xfId="44" applyFont="1" applyFill="1" applyBorder="1" applyAlignment="1">
      <alignment/>
    </xf>
    <xf numFmtId="44" fontId="9" fillId="33" borderId="10" xfId="0" applyNumberFormat="1" applyFont="1" applyFill="1" applyBorder="1" applyAlignment="1">
      <alignment/>
    </xf>
    <xf numFmtId="44" fontId="11" fillId="34" borderId="10" xfId="44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44" fontId="0" fillId="0" borderId="0" xfId="0" applyNumberFormat="1" applyAlignment="1">
      <alignment/>
    </xf>
    <xf numFmtId="0" fontId="11" fillId="0" borderId="0" xfId="0" applyFont="1" applyAlignment="1">
      <alignment/>
    </xf>
    <xf numFmtId="166" fontId="9" fillId="33" borderId="10" xfId="44" applyNumberFormat="1" applyFont="1" applyFill="1" applyBorder="1" applyAlignment="1">
      <alignment/>
    </xf>
    <xf numFmtId="166" fontId="9" fillId="0" borderId="10" xfId="44" applyNumberFormat="1" applyFont="1" applyBorder="1" applyAlignment="1">
      <alignment/>
    </xf>
    <xf numFmtId="166" fontId="11" fillId="0" borderId="10" xfId="44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6" fontId="9" fillId="34" borderId="10" xfId="44" applyNumberFormat="1" applyFont="1" applyFill="1" applyBorder="1" applyAlignment="1">
      <alignment/>
    </xf>
    <xf numFmtId="166" fontId="11" fillId="34" borderId="10" xfId="44" applyNumberFormat="1" applyFont="1" applyFill="1" applyBorder="1" applyAlignment="1">
      <alignment/>
    </xf>
    <xf numFmtId="166" fontId="11" fillId="35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66" fontId="0" fillId="0" borderId="0" xfId="0" applyNumberFormat="1" applyAlignment="1">
      <alignment/>
    </xf>
    <xf numFmtId="166" fontId="0" fillId="0" borderId="10" xfId="44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166" fontId="0" fillId="0" borderId="10" xfId="44" applyNumberFormat="1" applyFont="1" applyFill="1" applyBorder="1" applyAlignment="1">
      <alignment/>
    </xf>
    <xf numFmtId="166" fontId="11" fillId="34" borderId="10" xfId="0" applyNumberFormat="1" applyFont="1" applyFill="1" applyBorder="1" applyAlignment="1">
      <alignment/>
    </xf>
    <xf numFmtId="9" fontId="0" fillId="0" borderId="10" xfId="59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Agriculture Economic Output by Sector 2009 - 2020(P)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($'000 Bze)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9725"/>
          <c:w val="0.98075"/>
          <c:h val="0.7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'20092020'!$C$26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'20092020'!$B$27:$B$36</c:f>
              <c:strCache>
                <c:ptCount val="10"/>
                <c:pt idx="0">
                  <c:v>Sugarcane</c:v>
                </c:pt>
                <c:pt idx="1">
                  <c:v>Banana Products</c:v>
                </c:pt>
                <c:pt idx="2">
                  <c:v>Citrus Products</c:v>
                </c:pt>
                <c:pt idx="3">
                  <c:v>Marine Products (incl 5% for dom. Consump)</c:v>
                </c:pt>
                <c:pt idx="4">
                  <c:v>Shrimp (FARM)</c:v>
                </c:pt>
                <c:pt idx="5">
                  <c:v>Fruits/Vegetables</c:v>
                </c:pt>
                <c:pt idx="6">
                  <c:v>Papaya</c:v>
                </c:pt>
                <c:pt idx="7">
                  <c:v>Grains/Legumes</c:v>
                </c:pt>
                <c:pt idx="8">
                  <c:v>Livestock:</c:v>
                </c:pt>
                <c:pt idx="9">
                  <c:v>Poultry</c:v>
                </c:pt>
              </c:strCache>
            </c:strRef>
          </c:cat>
          <c:val>
            <c:numRef>
              <c:f>'20092020'!$C$27:$C$36</c:f>
              <c:numCache>
                <c:ptCount val="10"/>
                <c:pt idx="0">
                  <c:v>61616.257920000004</c:v>
                </c:pt>
                <c:pt idx="1">
                  <c:v>68137.686</c:v>
                </c:pt>
                <c:pt idx="2">
                  <c:v>61942.140340000005</c:v>
                </c:pt>
                <c:pt idx="3">
                  <c:v>24386.8036</c:v>
                </c:pt>
                <c:pt idx="4">
                  <c:v>27034.79</c:v>
                </c:pt>
                <c:pt idx="5">
                  <c:v>23908.56366</c:v>
                </c:pt>
                <c:pt idx="6">
                  <c:v>19565.71812</c:v>
                </c:pt>
                <c:pt idx="7">
                  <c:v>67396.93375</c:v>
                </c:pt>
                <c:pt idx="8">
                  <c:v>36941.28775000001</c:v>
                </c:pt>
                <c:pt idx="9">
                  <c:v>62869.5804</c:v>
                </c:pt>
              </c:numCache>
            </c:numRef>
          </c:val>
        </c:ser>
        <c:ser>
          <c:idx val="3"/>
          <c:order val="1"/>
          <c:tx>
            <c:strRef>
              <c:f>'20092020'!$D$26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'20092020'!$B$27:$B$36</c:f>
              <c:strCache>
                <c:ptCount val="10"/>
                <c:pt idx="0">
                  <c:v>Sugarcane</c:v>
                </c:pt>
                <c:pt idx="1">
                  <c:v>Banana Products</c:v>
                </c:pt>
                <c:pt idx="2">
                  <c:v>Citrus Products</c:v>
                </c:pt>
                <c:pt idx="3">
                  <c:v>Marine Products (incl 5% for dom. Consump)</c:v>
                </c:pt>
                <c:pt idx="4">
                  <c:v>Shrimp (FARM)</c:v>
                </c:pt>
                <c:pt idx="5">
                  <c:v>Fruits/Vegetables</c:v>
                </c:pt>
                <c:pt idx="6">
                  <c:v>Papaya</c:v>
                </c:pt>
                <c:pt idx="7">
                  <c:v>Grains/Legumes</c:v>
                </c:pt>
                <c:pt idx="8">
                  <c:v>Livestock:</c:v>
                </c:pt>
                <c:pt idx="9">
                  <c:v>Poultry</c:v>
                </c:pt>
              </c:strCache>
            </c:strRef>
          </c:cat>
          <c:val>
            <c:numRef>
              <c:f>'20092020'!$D$27:$D$36</c:f>
              <c:numCache>
                <c:ptCount val="10"/>
                <c:pt idx="0">
                  <c:v>51388.9746465</c:v>
                </c:pt>
                <c:pt idx="1">
                  <c:v>78169.68626999999</c:v>
                </c:pt>
                <c:pt idx="2">
                  <c:v>50413.76664</c:v>
                </c:pt>
                <c:pt idx="3">
                  <c:v>21186.657290000006</c:v>
                </c:pt>
                <c:pt idx="4">
                  <c:v>29731.81337</c:v>
                </c:pt>
                <c:pt idx="5">
                  <c:v>30170.86843999999</c:v>
                </c:pt>
                <c:pt idx="6">
                  <c:v>23570.146</c:v>
                </c:pt>
                <c:pt idx="7">
                  <c:v>89361.40682</c:v>
                </c:pt>
                <c:pt idx="8">
                  <c:v>39705.834</c:v>
                </c:pt>
                <c:pt idx="9">
                  <c:v>67753.719</c:v>
                </c:pt>
              </c:numCache>
            </c:numRef>
          </c:val>
        </c:ser>
        <c:ser>
          <c:idx val="4"/>
          <c:order val="2"/>
          <c:tx>
            <c:strRef>
              <c:f>'20092020'!$E$26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'20092020'!$B$27:$B$36</c:f>
              <c:strCache>
                <c:ptCount val="10"/>
                <c:pt idx="0">
                  <c:v>Sugarcane</c:v>
                </c:pt>
                <c:pt idx="1">
                  <c:v>Banana Products</c:v>
                </c:pt>
                <c:pt idx="2">
                  <c:v>Citrus Products</c:v>
                </c:pt>
                <c:pt idx="3">
                  <c:v>Marine Products (incl 5% for dom. Consump)</c:v>
                </c:pt>
                <c:pt idx="4">
                  <c:v>Shrimp (FARM)</c:v>
                </c:pt>
                <c:pt idx="5">
                  <c:v>Fruits/Vegetables</c:v>
                </c:pt>
                <c:pt idx="6">
                  <c:v>Papaya</c:v>
                </c:pt>
                <c:pt idx="7">
                  <c:v>Grains/Legumes</c:v>
                </c:pt>
                <c:pt idx="8">
                  <c:v>Livestock:</c:v>
                </c:pt>
                <c:pt idx="9">
                  <c:v>Poultry</c:v>
                </c:pt>
              </c:strCache>
            </c:strRef>
          </c:cat>
          <c:val>
            <c:numRef>
              <c:f>'20092020'!$E$27:$E$36</c:f>
              <c:numCache>
                <c:ptCount val="10"/>
                <c:pt idx="0">
                  <c:v>60896.035619999995</c:v>
                </c:pt>
                <c:pt idx="1">
                  <c:v>74735.67389</c:v>
                </c:pt>
                <c:pt idx="2">
                  <c:v>57094.397039999996</c:v>
                </c:pt>
                <c:pt idx="3">
                  <c:v>31230.110749999993</c:v>
                </c:pt>
                <c:pt idx="4">
                  <c:v>20994.2223</c:v>
                </c:pt>
                <c:pt idx="5">
                  <c:v>29230.98259999999</c:v>
                </c:pt>
                <c:pt idx="6">
                  <c:v>24184.701</c:v>
                </c:pt>
                <c:pt idx="7">
                  <c:v>86471.68956</c:v>
                </c:pt>
                <c:pt idx="8">
                  <c:v>47150.912</c:v>
                </c:pt>
                <c:pt idx="9">
                  <c:v>70331.6333</c:v>
                </c:pt>
              </c:numCache>
            </c:numRef>
          </c:val>
        </c:ser>
        <c:ser>
          <c:idx val="5"/>
          <c:order val="3"/>
          <c:tx>
            <c:strRef>
              <c:f>'20092020'!$F$26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'20092020'!$B$27:$B$36</c:f>
              <c:strCache>
                <c:ptCount val="10"/>
                <c:pt idx="0">
                  <c:v>Sugarcane</c:v>
                </c:pt>
                <c:pt idx="1">
                  <c:v>Banana Products</c:v>
                </c:pt>
                <c:pt idx="2">
                  <c:v>Citrus Products</c:v>
                </c:pt>
                <c:pt idx="3">
                  <c:v>Marine Products (incl 5% for dom. Consump)</c:v>
                </c:pt>
                <c:pt idx="4">
                  <c:v>Shrimp (FARM)</c:v>
                </c:pt>
                <c:pt idx="5">
                  <c:v>Fruits/Vegetables</c:v>
                </c:pt>
                <c:pt idx="6">
                  <c:v>Papaya</c:v>
                </c:pt>
                <c:pt idx="7">
                  <c:v>Grains/Legumes</c:v>
                </c:pt>
                <c:pt idx="8">
                  <c:v>Livestock:</c:v>
                </c:pt>
                <c:pt idx="9">
                  <c:v>Poultry</c:v>
                </c:pt>
              </c:strCache>
            </c:strRef>
          </c:cat>
          <c:val>
            <c:numRef>
              <c:f>'20092020'!$F$27:$F$36</c:f>
              <c:numCache>
                <c:ptCount val="10"/>
                <c:pt idx="0">
                  <c:v>77188.33264000001</c:v>
                </c:pt>
                <c:pt idx="1">
                  <c:v>98576.45354999999</c:v>
                </c:pt>
                <c:pt idx="2">
                  <c:v>106149.26245000001</c:v>
                </c:pt>
                <c:pt idx="3">
                  <c:v>31337.076699999998</c:v>
                </c:pt>
                <c:pt idx="4">
                  <c:v>28409.52259</c:v>
                </c:pt>
                <c:pt idx="5">
                  <c:v>28332.070099999997</c:v>
                </c:pt>
                <c:pt idx="6">
                  <c:v>15507.75085</c:v>
                </c:pt>
                <c:pt idx="7">
                  <c:v>85752.81556</c:v>
                </c:pt>
                <c:pt idx="8">
                  <c:v>50844.283509999994</c:v>
                </c:pt>
                <c:pt idx="9">
                  <c:v>77296.74295</c:v>
                </c:pt>
              </c:numCache>
            </c:numRef>
          </c:val>
        </c:ser>
        <c:ser>
          <c:idx val="6"/>
          <c:order val="4"/>
          <c:tx>
            <c:strRef>
              <c:f>'20092020'!$G$26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'20092020'!$B$27:$B$36</c:f>
              <c:strCache>
                <c:ptCount val="10"/>
                <c:pt idx="0">
                  <c:v>Sugarcane</c:v>
                </c:pt>
                <c:pt idx="1">
                  <c:v>Banana Products</c:v>
                </c:pt>
                <c:pt idx="2">
                  <c:v>Citrus Products</c:v>
                </c:pt>
                <c:pt idx="3">
                  <c:v>Marine Products (incl 5% for dom. Consump)</c:v>
                </c:pt>
                <c:pt idx="4">
                  <c:v>Shrimp (FARM)</c:v>
                </c:pt>
                <c:pt idx="5">
                  <c:v>Fruits/Vegetables</c:v>
                </c:pt>
                <c:pt idx="6">
                  <c:v>Papaya</c:v>
                </c:pt>
                <c:pt idx="7">
                  <c:v>Grains/Legumes</c:v>
                </c:pt>
                <c:pt idx="8">
                  <c:v>Livestock:</c:v>
                </c:pt>
                <c:pt idx="9">
                  <c:v>Poultry</c:v>
                </c:pt>
              </c:strCache>
            </c:strRef>
          </c:cat>
          <c:val>
            <c:numRef>
              <c:f>'20092020'!$G$27:$G$36</c:f>
              <c:numCache>
                <c:ptCount val="10"/>
                <c:pt idx="0">
                  <c:v>79988.713</c:v>
                </c:pt>
                <c:pt idx="1">
                  <c:v>93336.50293999999</c:v>
                </c:pt>
                <c:pt idx="2">
                  <c:v>54597.84643</c:v>
                </c:pt>
                <c:pt idx="3">
                  <c:v>31467.45732</c:v>
                </c:pt>
                <c:pt idx="4">
                  <c:v>51564.25168</c:v>
                </c:pt>
                <c:pt idx="5">
                  <c:v>25509.188440000027</c:v>
                </c:pt>
                <c:pt idx="6">
                  <c:v>20669.8867</c:v>
                </c:pt>
                <c:pt idx="7">
                  <c:v>107769.08231</c:v>
                </c:pt>
                <c:pt idx="8">
                  <c:v>45403.59089000002</c:v>
                </c:pt>
                <c:pt idx="9">
                  <c:v>93577.5526</c:v>
                </c:pt>
              </c:numCache>
            </c:numRef>
          </c:val>
        </c:ser>
        <c:ser>
          <c:idx val="7"/>
          <c:order val="5"/>
          <c:tx>
            <c:strRef>
              <c:f>'20092020'!$H$26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'20092020'!$B$27:$B$36</c:f>
              <c:strCache>
                <c:ptCount val="10"/>
                <c:pt idx="0">
                  <c:v>Sugarcane</c:v>
                </c:pt>
                <c:pt idx="1">
                  <c:v>Banana Products</c:v>
                </c:pt>
                <c:pt idx="2">
                  <c:v>Citrus Products</c:v>
                </c:pt>
                <c:pt idx="3">
                  <c:v>Marine Products (incl 5% for dom. Consump)</c:v>
                </c:pt>
                <c:pt idx="4">
                  <c:v>Shrimp (FARM)</c:v>
                </c:pt>
                <c:pt idx="5">
                  <c:v>Fruits/Vegetables</c:v>
                </c:pt>
                <c:pt idx="6">
                  <c:v>Papaya</c:v>
                </c:pt>
                <c:pt idx="7">
                  <c:v>Grains/Legumes</c:v>
                </c:pt>
                <c:pt idx="8">
                  <c:v>Livestock:</c:v>
                </c:pt>
                <c:pt idx="9">
                  <c:v>Poultry</c:v>
                </c:pt>
              </c:strCache>
            </c:strRef>
          </c:cat>
          <c:val>
            <c:numRef>
              <c:f>'20092020'!$H$27:$H$36</c:f>
              <c:numCache>
                <c:ptCount val="10"/>
                <c:pt idx="0">
                  <c:v>81977.72</c:v>
                </c:pt>
                <c:pt idx="1">
                  <c:v>96874.03601000001</c:v>
                </c:pt>
                <c:pt idx="2">
                  <c:v>55396.733479999995</c:v>
                </c:pt>
                <c:pt idx="3">
                  <c:v>30108.683054999987</c:v>
                </c:pt>
                <c:pt idx="4">
                  <c:v>86179.04939</c:v>
                </c:pt>
                <c:pt idx="5">
                  <c:v>33868.644569999975</c:v>
                </c:pt>
                <c:pt idx="6">
                  <c:v>13262.168</c:v>
                </c:pt>
                <c:pt idx="7">
                  <c:v>91374.46135</c:v>
                </c:pt>
                <c:pt idx="8">
                  <c:v>44525.78898000001</c:v>
                </c:pt>
                <c:pt idx="9">
                  <c:v>92975.07188</c:v>
                </c:pt>
              </c:numCache>
            </c:numRef>
          </c:val>
        </c:ser>
        <c:ser>
          <c:idx val="8"/>
          <c:order val="6"/>
          <c:tx>
            <c:strRef>
              <c:f>'20092020'!$I$26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'20092020'!$B$27:$B$36</c:f>
              <c:strCache>
                <c:ptCount val="10"/>
                <c:pt idx="0">
                  <c:v>Sugarcane</c:v>
                </c:pt>
                <c:pt idx="1">
                  <c:v>Banana Products</c:v>
                </c:pt>
                <c:pt idx="2">
                  <c:v>Citrus Products</c:v>
                </c:pt>
                <c:pt idx="3">
                  <c:v>Marine Products (incl 5% for dom. Consump)</c:v>
                </c:pt>
                <c:pt idx="4">
                  <c:v>Shrimp (FARM)</c:v>
                </c:pt>
                <c:pt idx="5">
                  <c:v>Fruits/Vegetables</c:v>
                </c:pt>
                <c:pt idx="6">
                  <c:v>Papaya</c:v>
                </c:pt>
                <c:pt idx="7">
                  <c:v>Grains/Legumes</c:v>
                </c:pt>
                <c:pt idx="8">
                  <c:v>Livestock:</c:v>
                </c:pt>
                <c:pt idx="9">
                  <c:v>Poultry</c:v>
                </c:pt>
              </c:strCache>
            </c:strRef>
          </c:cat>
          <c:val>
            <c:numRef>
              <c:f>'20092020'!$I$27:$I$36</c:f>
              <c:numCache>
                <c:ptCount val="10"/>
                <c:pt idx="0">
                  <c:v>90017.22706</c:v>
                </c:pt>
                <c:pt idx="1">
                  <c:v>102828.10770000001</c:v>
                </c:pt>
                <c:pt idx="2">
                  <c:v>58175.752302999994</c:v>
                </c:pt>
                <c:pt idx="3">
                  <c:v>31844.934811</c:v>
                </c:pt>
                <c:pt idx="4">
                  <c:v>59672.63394</c:v>
                </c:pt>
                <c:pt idx="5">
                  <c:v>46911.07227000002</c:v>
                </c:pt>
                <c:pt idx="6">
                  <c:v>9749.772</c:v>
                </c:pt>
                <c:pt idx="7">
                  <c:v>94282.03755</c:v>
                </c:pt>
                <c:pt idx="8">
                  <c:v>46961.28073999999</c:v>
                </c:pt>
                <c:pt idx="9">
                  <c:v>101118.99176</c:v>
                </c:pt>
              </c:numCache>
            </c:numRef>
          </c:val>
        </c:ser>
        <c:ser>
          <c:idx val="9"/>
          <c:order val="7"/>
          <c:tx>
            <c:strRef>
              <c:f>'20092020'!$J$26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'20092020'!$B$27:$B$36</c:f>
              <c:strCache>
                <c:ptCount val="10"/>
                <c:pt idx="0">
                  <c:v>Sugarcane</c:v>
                </c:pt>
                <c:pt idx="1">
                  <c:v>Banana Products</c:v>
                </c:pt>
                <c:pt idx="2">
                  <c:v>Citrus Products</c:v>
                </c:pt>
                <c:pt idx="3">
                  <c:v>Marine Products (incl 5% for dom. Consump)</c:v>
                </c:pt>
                <c:pt idx="4">
                  <c:v>Shrimp (FARM)</c:v>
                </c:pt>
                <c:pt idx="5">
                  <c:v>Fruits/Vegetables</c:v>
                </c:pt>
                <c:pt idx="6">
                  <c:v>Papaya</c:v>
                </c:pt>
                <c:pt idx="7">
                  <c:v>Grains/Legumes</c:v>
                </c:pt>
                <c:pt idx="8">
                  <c:v>Livestock:</c:v>
                </c:pt>
                <c:pt idx="9">
                  <c:v>Poultry</c:v>
                </c:pt>
              </c:strCache>
            </c:strRef>
          </c:cat>
          <c:val>
            <c:numRef>
              <c:f>'20092020'!$J$27:$J$36</c:f>
              <c:numCache>
                <c:ptCount val="10"/>
                <c:pt idx="0">
                  <c:v>77231.66824</c:v>
                </c:pt>
                <c:pt idx="1">
                  <c:v>74960.00511999999</c:v>
                </c:pt>
                <c:pt idx="2">
                  <c:v>45941.74367999999</c:v>
                </c:pt>
                <c:pt idx="3">
                  <c:v>30936.385663</c:v>
                </c:pt>
                <c:pt idx="4">
                  <c:v>12027.93159</c:v>
                </c:pt>
                <c:pt idx="5">
                  <c:v>54298.42329999998</c:v>
                </c:pt>
                <c:pt idx="6">
                  <c:v>3922.363</c:v>
                </c:pt>
                <c:pt idx="7">
                  <c:v>85447.369</c:v>
                </c:pt>
                <c:pt idx="8">
                  <c:v>50646.70294999999</c:v>
                </c:pt>
                <c:pt idx="9">
                  <c:v>100125.8544</c:v>
                </c:pt>
              </c:numCache>
            </c:numRef>
          </c:val>
        </c:ser>
        <c:ser>
          <c:idx val="10"/>
          <c:order val="8"/>
          <c:tx>
            <c:strRef>
              <c:f>'20092020'!$K$26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'20092020'!$B$27:$B$36</c:f>
              <c:strCache>
                <c:ptCount val="10"/>
                <c:pt idx="0">
                  <c:v>Sugarcane</c:v>
                </c:pt>
                <c:pt idx="1">
                  <c:v>Banana Products</c:v>
                </c:pt>
                <c:pt idx="2">
                  <c:v>Citrus Products</c:v>
                </c:pt>
                <c:pt idx="3">
                  <c:v>Marine Products (incl 5% for dom. Consump)</c:v>
                </c:pt>
                <c:pt idx="4">
                  <c:v>Shrimp (FARM)</c:v>
                </c:pt>
                <c:pt idx="5">
                  <c:v>Fruits/Vegetables</c:v>
                </c:pt>
                <c:pt idx="6">
                  <c:v>Papaya</c:v>
                </c:pt>
                <c:pt idx="7">
                  <c:v>Grains/Legumes</c:v>
                </c:pt>
                <c:pt idx="8">
                  <c:v>Livestock:</c:v>
                </c:pt>
                <c:pt idx="9">
                  <c:v>Poultry</c:v>
                </c:pt>
              </c:strCache>
            </c:strRef>
          </c:cat>
          <c:val>
            <c:numRef>
              <c:f>'20092020'!$K$27:$K$36</c:f>
              <c:numCache>
                <c:ptCount val="10"/>
                <c:pt idx="0">
                  <c:v>101144.65759999999</c:v>
                </c:pt>
                <c:pt idx="1">
                  <c:v>88844.2508</c:v>
                </c:pt>
                <c:pt idx="2">
                  <c:v>53166.236600000004</c:v>
                </c:pt>
                <c:pt idx="3">
                  <c:v>32567.711899999995</c:v>
                </c:pt>
                <c:pt idx="4">
                  <c:v>9137.6353</c:v>
                </c:pt>
                <c:pt idx="5">
                  <c:v>54374.56019999999</c:v>
                </c:pt>
                <c:pt idx="6">
                  <c:v>1452.6</c:v>
                </c:pt>
                <c:pt idx="7">
                  <c:v>94787.3464</c:v>
                </c:pt>
                <c:pt idx="8">
                  <c:v>50420.76843</c:v>
                </c:pt>
                <c:pt idx="9">
                  <c:v>102213.75232</c:v>
                </c:pt>
              </c:numCache>
            </c:numRef>
          </c:val>
        </c:ser>
        <c:ser>
          <c:idx val="11"/>
          <c:order val="9"/>
          <c:tx>
            <c:strRef>
              <c:f>'20092020'!$L$26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'20092020'!$B$27:$B$36</c:f>
              <c:strCache>
                <c:ptCount val="10"/>
                <c:pt idx="0">
                  <c:v>Sugarcane</c:v>
                </c:pt>
                <c:pt idx="1">
                  <c:v>Banana Products</c:v>
                </c:pt>
                <c:pt idx="2">
                  <c:v>Citrus Products</c:v>
                </c:pt>
                <c:pt idx="3">
                  <c:v>Marine Products (incl 5% for dom. Consump)</c:v>
                </c:pt>
                <c:pt idx="4">
                  <c:v>Shrimp (FARM)</c:v>
                </c:pt>
                <c:pt idx="5">
                  <c:v>Fruits/Vegetables</c:v>
                </c:pt>
                <c:pt idx="6">
                  <c:v>Papaya</c:v>
                </c:pt>
                <c:pt idx="7">
                  <c:v>Grains/Legumes</c:v>
                </c:pt>
                <c:pt idx="8">
                  <c:v>Livestock:</c:v>
                </c:pt>
                <c:pt idx="9">
                  <c:v>Poultry</c:v>
                </c:pt>
              </c:strCache>
            </c:strRef>
          </c:cat>
          <c:val>
            <c:numRef>
              <c:f>'20092020'!$L$27:$L$36</c:f>
              <c:numCache>
                <c:ptCount val="10"/>
                <c:pt idx="0">
                  <c:v>77641.70739</c:v>
                </c:pt>
                <c:pt idx="1">
                  <c:v>80966.826</c:v>
                </c:pt>
                <c:pt idx="2">
                  <c:v>36647.09159</c:v>
                </c:pt>
                <c:pt idx="3">
                  <c:v>38702.16798</c:v>
                </c:pt>
                <c:pt idx="4">
                  <c:v>5371.71164</c:v>
                </c:pt>
                <c:pt idx="5">
                  <c:v>43886.468740000026</c:v>
                </c:pt>
                <c:pt idx="6">
                  <c:v>1024.52685</c:v>
                </c:pt>
                <c:pt idx="7">
                  <c:v>88220.31992</c:v>
                </c:pt>
                <c:pt idx="8">
                  <c:v>51932.11524999999</c:v>
                </c:pt>
                <c:pt idx="9">
                  <c:v>100209.67341</c:v>
                </c:pt>
              </c:numCache>
            </c:numRef>
          </c:val>
        </c:ser>
        <c:ser>
          <c:idx val="12"/>
          <c:order val="10"/>
          <c:tx>
            <c:strRef>
              <c:f>'20092020'!$M$26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'20092020'!$B$27:$B$36</c:f>
              <c:strCache>
                <c:ptCount val="10"/>
                <c:pt idx="0">
                  <c:v>Sugarcane</c:v>
                </c:pt>
                <c:pt idx="1">
                  <c:v>Banana Products</c:v>
                </c:pt>
                <c:pt idx="2">
                  <c:v>Citrus Products</c:v>
                </c:pt>
                <c:pt idx="3">
                  <c:v>Marine Products (incl 5% for dom. Consump)</c:v>
                </c:pt>
                <c:pt idx="4">
                  <c:v>Shrimp (FARM)</c:v>
                </c:pt>
                <c:pt idx="5">
                  <c:v>Fruits/Vegetables</c:v>
                </c:pt>
                <c:pt idx="6">
                  <c:v>Papaya</c:v>
                </c:pt>
                <c:pt idx="7">
                  <c:v>Grains/Legumes</c:v>
                </c:pt>
                <c:pt idx="8">
                  <c:v>Livestock:</c:v>
                </c:pt>
                <c:pt idx="9">
                  <c:v>Poultry</c:v>
                </c:pt>
              </c:strCache>
            </c:strRef>
          </c:cat>
          <c:val>
            <c:numRef>
              <c:f>'20092020'!$M$27:$M$36</c:f>
              <c:numCache>
                <c:ptCount val="10"/>
                <c:pt idx="0">
                  <c:v>76156.531</c:v>
                </c:pt>
                <c:pt idx="1">
                  <c:v>86491.345</c:v>
                </c:pt>
                <c:pt idx="2">
                  <c:v>34755.379</c:v>
                </c:pt>
                <c:pt idx="3">
                  <c:v>44578.526</c:v>
                </c:pt>
                <c:pt idx="4">
                  <c:v>6143.904</c:v>
                </c:pt>
                <c:pt idx="5">
                  <c:v>37375.859</c:v>
                </c:pt>
                <c:pt idx="6">
                  <c:v>315.63</c:v>
                </c:pt>
                <c:pt idx="7">
                  <c:v>77830.90139</c:v>
                </c:pt>
                <c:pt idx="8">
                  <c:v>51519.157</c:v>
                </c:pt>
                <c:pt idx="9">
                  <c:v>104175.563</c:v>
                </c:pt>
              </c:numCache>
            </c:numRef>
          </c:val>
        </c:ser>
        <c:ser>
          <c:idx val="0"/>
          <c:order val="11"/>
          <c:tx>
            <c:strRef>
              <c:f>'20092020'!$N$26</c:f>
              <c:strCache>
                <c:ptCount val="1"/>
                <c:pt idx="0">
                  <c:v>2020(P)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'20092020'!$B$27:$B$36</c:f>
              <c:strCache>
                <c:ptCount val="10"/>
                <c:pt idx="0">
                  <c:v>Sugarcane</c:v>
                </c:pt>
                <c:pt idx="1">
                  <c:v>Banana Products</c:v>
                </c:pt>
                <c:pt idx="2">
                  <c:v>Citrus Products</c:v>
                </c:pt>
                <c:pt idx="3">
                  <c:v>Marine Products (incl 5% for dom. Consump)</c:v>
                </c:pt>
                <c:pt idx="4">
                  <c:v>Shrimp (FARM)</c:v>
                </c:pt>
                <c:pt idx="5">
                  <c:v>Fruits/Vegetables</c:v>
                </c:pt>
                <c:pt idx="6">
                  <c:v>Papaya</c:v>
                </c:pt>
                <c:pt idx="7">
                  <c:v>Grains/Legumes</c:v>
                </c:pt>
                <c:pt idx="8">
                  <c:v>Livestock:</c:v>
                </c:pt>
                <c:pt idx="9">
                  <c:v>Poultry</c:v>
                </c:pt>
              </c:strCache>
            </c:strRef>
          </c:cat>
          <c:val>
            <c:numRef>
              <c:f>'20092020'!$N$27:$N$36</c:f>
              <c:numCache>
                <c:ptCount val="10"/>
                <c:pt idx="0">
                  <c:v>84143.304</c:v>
                </c:pt>
                <c:pt idx="1">
                  <c:v>94708.905</c:v>
                </c:pt>
                <c:pt idx="2">
                  <c:v>29846.45782</c:v>
                </c:pt>
                <c:pt idx="3">
                  <c:v>37089.99651</c:v>
                </c:pt>
                <c:pt idx="4">
                  <c:v>3651.9544</c:v>
                </c:pt>
                <c:pt idx="5">
                  <c:v>37643.74575</c:v>
                </c:pt>
                <c:pt idx="6">
                  <c:v>406.389</c:v>
                </c:pt>
                <c:pt idx="7">
                  <c:v>106786.26866</c:v>
                </c:pt>
                <c:pt idx="8">
                  <c:v>49384.03973</c:v>
                </c:pt>
                <c:pt idx="9">
                  <c:v>95200.20284</c:v>
                </c:pt>
              </c:numCache>
            </c:numRef>
          </c:val>
        </c:ser>
        <c:overlap val="-27"/>
        <c:gapWidth val="219"/>
        <c:axId val="53270101"/>
        <c:axId val="9668862"/>
      </c:barChart>
      <c:catAx>
        <c:axId val="53270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668862"/>
        <c:crosses val="autoZero"/>
        <c:auto val="1"/>
        <c:lblOffset val="100"/>
        <c:tickLblSkip val="1"/>
        <c:noMultiLvlLbl val="0"/>
      </c:catAx>
      <c:valAx>
        <c:axId val="9668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2701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955"/>
          <c:w val="0.47975"/>
          <c:h val="0.0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Agriculture Economic Output trend 2009 -2020(P)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($'000 Bze)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1735"/>
          <c:w val="0.9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'20092020'!$B$20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'20092020'!$C$5:$N$5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2020(P)</c:v>
                </c:pt>
              </c:strCache>
            </c:strRef>
          </c:cat>
          <c:val>
            <c:numRef>
              <c:f>'20092020'!$C$20:$N$20</c:f>
              <c:numCache>
                <c:ptCount val="12"/>
                <c:pt idx="0">
                  <c:v>453799.76154</c:v>
                </c:pt>
                <c:pt idx="1">
                  <c:v>481452.87247650005</c:v>
                </c:pt>
                <c:pt idx="2">
                  <c:v>502320.35806</c:v>
                </c:pt>
                <c:pt idx="3">
                  <c:v>599394.3109</c:v>
                </c:pt>
                <c:pt idx="4">
                  <c:v>603884.0723100001</c:v>
                </c:pt>
                <c:pt idx="5">
                  <c:v>626542.356715</c:v>
                </c:pt>
                <c:pt idx="6">
                  <c:v>641561.810134</c:v>
                </c:pt>
                <c:pt idx="7">
                  <c:v>535538.446943</c:v>
                </c:pt>
                <c:pt idx="8">
                  <c:v>588109.51955</c:v>
                </c:pt>
                <c:pt idx="9">
                  <c:v>524602.6087699999</c:v>
                </c:pt>
                <c:pt idx="10">
                  <c:v>519342.79564</c:v>
                </c:pt>
                <c:pt idx="11">
                  <c:v>538861.2603</c:v>
                </c:pt>
              </c:numCache>
            </c:numRef>
          </c:val>
        </c:ser>
        <c:axId val="19910895"/>
        <c:axId val="44980328"/>
      </c:barChart>
      <c:catAx>
        <c:axId val="19910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980328"/>
        <c:crosses val="autoZero"/>
        <c:auto val="1"/>
        <c:lblOffset val="100"/>
        <c:tickLblSkip val="1"/>
        <c:noMultiLvlLbl val="0"/>
      </c:catAx>
      <c:valAx>
        <c:axId val="44980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9108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Agriculture Economic Output by Sector 2019/2020(P)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($'000 Bze)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925"/>
          <c:w val="0.982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'20092020'!$M$26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'20092020'!$B$27:$B$36</c:f>
              <c:strCache>
                <c:ptCount val="10"/>
                <c:pt idx="0">
                  <c:v>Sugarcane</c:v>
                </c:pt>
                <c:pt idx="1">
                  <c:v>Banana Products</c:v>
                </c:pt>
                <c:pt idx="2">
                  <c:v>Citrus Products</c:v>
                </c:pt>
                <c:pt idx="3">
                  <c:v>Marine Products (incl 5% for dom. Consump)</c:v>
                </c:pt>
                <c:pt idx="4">
                  <c:v>Shrimp (FARM)</c:v>
                </c:pt>
                <c:pt idx="5">
                  <c:v>Fruits/Vegetables</c:v>
                </c:pt>
                <c:pt idx="6">
                  <c:v>Papaya</c:v>
                </c:pt>
                <c:pt idx="7">
                  <c:v>Grains/Legumes</c:v>
                </c:pt>
                <c:pt idx="8">
                  <c:v>Livestock:</c:v>
                </c:pt>
                <c:pt idx="9">
                  <c:v>Poultry</c:v>
                </c:pt>
              </c:strCache>
            </c:strRef>
          </c:cat>
          <c:val>
            <c:numRef>
              <c:f>'20092020'!$M$27:$M$36</c:f>
              <c:numCache>
                <c:ptCount val="10"/>
                <c:pt idx="0">
                  <c:v>76156.531</c:v>
                </c:pt>
                <c:pt idx="1">
                  <c:v>86491.345</c:v>
                </c:pt>
                <c:pt idx="2">
                  <c:v>34755.379</c:v>
                </c:pt>
                <c:pt idx="3">
                  <c:v>44578.526</c:v>
                </c:pt>
                <c:pt idx="4">
                  <c:v>6143.904</c:v>
                </c:pt>
                <c:pt idx="5">
                  <c:v>37375.859</c:v>
                </c:pt>
                <c:pt idx="6">
                  <c:v>315.63</c:v>
                </c:pt>
                <c:pt idx="7">
                  <c:v>77830.90139</c:v>
                </c:pt>
                <c:pt idx="8">
                  <c:v>51519.157</c:v>
                </c:pt>
                <c:pt idx="9">
                  <c:v>104175.563</c:v>
                </c:pt>
              </c:numCache>
            </c:numRef>
          </c:val>
        </c:ser>
        <c:ser>
          <c:idx val="1"/>
          <c:order val="1"/>
          <c:tx>
            <c:strRef>
              <c:f>'20092020'!$N$26</c:f>
              <c:strCache>
                <c:ptCount val="1"/>
                <c:pt idx="0">
                  <c:v>2020(P)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'20092020'!$B$27:$B$36</c:f>
              <c:strCache>
                <c:ptCount val="10"/>
                <c:pt idx="0">
                  <c:v>Sugarcane</c:v>
                </c:pt>
                <c:pt idx="1">
                  <c:v>Banana Products</c:v>
                </c:pt>
                <c:pt idx="2">
                  <c:v>Citrus Products</c:v>
                </c:pt>
                <c:pt idx="3">
                  <c:v>Marine Products (incl 5% for dom. Consump)</c:v>
                </c:pt>
                <c:pt idx="4">
                  <c:v>Shrimp (FARM)</c:v>
                </c:pt>
                <c:pt idx="5">
                  <c:v>Fruits/Vegetables</c:v>
                </c:pt>
                <c:pt idx="6">
                  <c:v>Papaya</c:v>
                </c:pt>
                <c:pt idx="7">
                  <c:v>Grains/Legumes</c:v>
                </c:pt>
                <c:pt idx="8">
                  <c:v>Livestock:</c:v>
                </c:pt>
                <c:pt idx="9">
                  <c:v>Poultry</c:v>
                </c:pt>
              </c:strCache>
            </c:strRef>
          </c:cat>
          <c:val>
            <c:numRef>
              <c:f>'20092020'!$N$27:$N$36</c:f>
              <c:numCache>
                <c:ptCount val="10"/>
                <c:pt idx="0">
                  <c:v>84143.304</c:v>
                </c:pt>
                <c:pt idx="1">
                  <c:v>94708.905</c:v>
                </c:pt>
                <c:pt idx="2">
                  <c:v>29846.45782</c:v>
                </c:pt>
                <c:pt idx="3">
                  <c:v>37089.99651</c:v>
                </c:pt>
                <c:pt idx="4">
                  <c:v>3651.9544</c:v>
                </c:pt>
                <c:pt idx="5">
                  <c:v>37643.74575</c:v>
                </c:pt>
                <c:pt idx="6">
                  <c:v>406.389</c:v>
                </c:pt>
                <c:pt idx="7">
                  <c:v>106786.26866</c:v>
                </c:pt>
                <c:pt idx="8">
                  <c:v>49384.03973</c:v>
                </c:pt>
                <c:pt idx="9">
                  <c:v>95200.20284</c:v>
                </c:pt>
              </c:numCache>
            </c:numRef>
          </c:val>
        </c:ser>
        <c:overlap val="-27"/>
        <c:gapWidth val="219"/>
        <c:axId val="2169769"/>
        <c:axId val="19527922"/>
      </c:barChart>
      <c:catAx>
        <c:axId val="2169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527922"/>
        <c:crosses val="autoZero"/>
        <c:auto val="1"/>
        <c:lblOffset val="100"/>
        <c:tickLblSkip val="1"/>
        <c:noMultiLvlLbl val="0"/>
      </c:catAx>
      <c:valAx>
        <c:axId val="19527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697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25"/>
          <c:y val="0.91875"/>
          <c:w val="0.1112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66675</xdr:rowOff>
    </xdr:from>
    <xdr:to>
      <xdr:col>19</xdr:col>
      <xdr:colOff>104775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561975" y="66675"/>
        <a:ext cx="111252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14</xdr:col>
      <xdr:colOff>561975</xdr:colOff>
      <xdr:row>21</xdr:row>
      <xdr:rowOff>95250</xdr:rowOff>
    </xdr:to>
    <xdr:graphicFrame>
      <xdr:nvGraphicFramePr>
        <xdr:cNvPr id="1" name="Chart 2"/>
        <xdr:cNvGraphicFramePr/>
      </xdr:nvGraphicFramePr>
      <xdr:xfrm>
        <a:off x="609600" y="323850"/>
        <a:ext cx="84867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16</xdr:col>
      <xdr:colOff>95250</xdr:colOff>
      <xdr:row>45</xdr:row>
      <xdr:rowOff>9525</xdr:rowOff>
    </xdr:to>
    <xdr:graphicFrame>
      <xdr:nvGraphicFramePr>
        <xdr:cNvPr id="2" name="Chart 3"/>
        <xdr:cNvGraphicFramePr/>
      </xdr:nvGraphicFramePr>
      <xdr:xfrm>
        <a:off x="609600" y="4048125"/>
        <a:ext cx="92392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D8" sqref="D8"/>
    </sheetView>
  </sheetViews>
  <sheetFormatPr defaultColWidth="9.140625" defaultRowHeight="12.75"/>
  <cols>
    <col min="1" max="1" width="43.57421875" style="0" customWidth="1"/>
    <col min="2" max="2" width="18.28125" style="0" customWidth="1"/>
    <col min="3" max="3" width="18.8515625" style="0" customWidth="1"/>
    <col min="4" max="5" width="17.57421875" style="0" customWidth="1"/>
    <col min="6" max="6" width="19.421875" style="0" customWidth="1"/>
    <col min="7" max="7" width="18.00390625" style="0" customWidth="1"/>
    <col min="8" max="8" width="19.00390625" style="0" customWidth="1"/>
    <col min="9" max="9" width="17.57421875" style="0" customWidth="1"/>
    <col min="10" max="10" width="18.57421875" style="0" customWidth="1"/>
    <col min="11" max="11" width="19.8515625" style="0" customWidth="1"/>
    <col min="12" max="12" width="17.57421875" style="0" customWidth="1"/>
    <col min="13" max="13" width="18.8515625" style="0" customWidth="1"/>
    <col min="14" max="14" width="19.57421875" style="0" customWidth="1"/>
    <col min="15" max="15" width="20.7109375" style="0" customWidth="1"/>
    <col min="16" max="16" width="18.8515625" style="0" customWidth="1"/>
    <col min="17" max="17" width="17.57421875" style="0" customWidth="1"/>
    <col min="18" max="18" width="17.421875" style="0" customWidth="1"/>
    <col min="19" max="19" width="16.8515625" style="0" customWidth="1"/>
    <col min="20" max="20" width="16.00390625" style="0" customWidth="1"/>
    <col min="21" max="21" width="17.28125" style="0" customWidth="1"/>
    <col min="22" max="22" width="16.4218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20.25">
      <c r="A2" s="37" t="s">
        <v>6</v>
      </c>
      <c r="B2" s="37"/>
      <c r="C2" s="37"/>
      <c r="D2" s="37"/>
      <c r="E2" s="37"/>
      <c r="F2" s="37"/>
      <c r="G2" s="37"/>
      <c r="H2" s="37"/>
      <c r="I2" s="37"/>
    </row>
    <row r="3" spans="1:9" ht="15.75">
      <c r="A3" s="38" t="s">
        <v>8</v>
      </c>
      <c r="B3" s="39"/>
      <c r="C3" s="39"/>
      <c r="D3" s="39"/>
      <c r="E3" s="39"/>
      <c r="F3" s="39"/>
      <c r="G3" s="39"/>
      <c r="H3" s="39"/>
      <c r="I3" s="40"/>
    </row>
    <row r="4" spans="1:22" ht="14.25">
      <c r="A4" s="2" t="s">
        <v>1</v>
      </c>
      <c r="B4" s="12">
        <v>1998</v>
      </c>
      <c r="C4" s="12">
        <v>1999</v>
      </c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12">
        <v>2017</v>
      </c>
      <c r="V4" s="12">
        <v>2018</v>
      </c>
    </row>
    <row r="5" spans="1:22" ht="12.7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13"/>
      <c r="R5" s="13"/>
      <c r="S5" s="13"/>
      <c r="T5" s="13"/>
      <c r="U5" s="13"/>
      <c r="V5" s="13"/>
    </row>
    <row r="6" spans="1:22" ht="15.75">
      <c r="A6" s="7" t="s">
        <v>0</v>
      </c>
      <c r="B6" s="9">
        <v>52509268</v>
      </c>
      <c r="C6" s="9">
        <v>51804476</v>
      </c>
      <c r="D6" s="9">
        <v>45939419</v>
      </c>
      <c r="E6" s="9">
        <v>41591231.82</v>
      </c>
      <c r="F6" s="9">
        <v>43816980.48</v>
      </c>
      <c r="G6" s="9">
        <v>44571947.91</v>
      </c>
      <c r="H6" s="9">
        <v>52956313.25</v>
      </c>
      <c r="I6" s="9">
        <v>50373046.4</v>
      </c>
      <c r="J6" s="9">
        <v>71264711.64</v>
      </c>
      <c r="K6" s="9">
        <v>65066711</v>
      </c>
      <c r="L6" s="9">
        <v>54102302.18</v>
      </c>
      <c r="M6" s="9">
        <v>61616257.92</v>
      </c>
      <c r="N6" s="9">
        <v>51388974.6465</v>
      </c>
      <c r="O6" s="9">
        <v>60896035.62</v>
      </c>
      <c r="P6" s="15">
        <v>77188332.64</v>
      </c>
      <c r="Q6" s="16">
        <v>79988713</v>
      </c>
      <c r="R6" s="18">
        <v>81977720</v>
      </c>
      <c r="S6" s="18">
        <v>90017227.06</v>
      </c>
      <c r="T6" s="16">
        <v>77231668.24</v>
      </c>
      <c r="U6" s="16">
        <v>101144657.6</v>
      </c>
      <c r="V6" s="18">
        <v>77641707.39</v>
      </c>
    </row>
    <row r="7" spans="1:22" ht="15">
      <c r="A7" s="3"/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19"/>
      <c r="S7" s="19"/>
      <c r="T7" s="19"/>
      <c r="U7" s="19"/>
      <c r="V7" s="19"/>
    </row>
    <row r="8" spans="1:22" ht="15.75">
      <c r="A8" s="7" t="s">
        <v>9</v>
      </c>
      <c r="B8" s="9">
        <v>28620071</v>
      </c>
      <c r="C8" s="9">
        <v>31677348</v>
      </c>
      <c r="D8" s="9">
        <v>34754399</v>
      </c>
      <c r="E8" s="9">
        <v>39636774.54</v>
      </c>
      <c r="F8" s="9">
        <v>37172923.58</v>
      </c>
      <c r="G8" s="9">
        <v>53818190.64</v>
      </c>
      <c r="H8" s="9">
        <v>53869636.07</v>
      </c>
      <c r="I8" s="9">
        <v>52616369</v>
      </c>
      <c r="J8" s="9">
        <v>52553869.36</v>
      </c>
      <c r="K8" s="9">
        <v>42705000.42</v>
      </c>
      <c r="L8" s="9">
        <v>67074963.38</v>
      </c>
      <c r="M8" s="9">
        <v>68137686</v>
      </c>
      <c r="N8" s="9">
        <v>78169686.27</v>
      </c>
      <c r="O8" s="9">
        <v>74735673.89</v>
      </c>
      <c r="P8" s="15">
        <v>98576453.55</v>
      </c>
      <c r="Q8" s="16">
        <v>93336502.94</v>
      </c>
      <c r="R8" s="18">
        <v>96874036.01</v>
      </c>
      <c r="S8" s="18">
        <v>102828107.7</v>
      </c>
      <c r="T8" s="16">
        <v>74960005.11999999</v>
      </c>
      <c r="U8" s="16">
        <v>88844250.8</v>
      </c>
      <c r="V8" s="18">
        <v>85752456</v>
      </c>
    </row>
    <row r="9" spans="1:22" ht="15">
      <c r="A9" s="3"/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4"/>
      <c r="R9" s="19"/>
      <c r="S9" s="19"/>
      <c r="T9" s="19"/>
      <c r="U9" s="19"/>
      <c r="V9" s="19"/>
    </row>
    <row r="10" spans="1:22" ht="15.75">
      <c r="A10" s="7" t="s">
        <v>2</v>
      </c>
      <c r="B10" s="9">
        <v>26487554</v>
      </c>
      <c r="C10" s="9">
        <v>28505871</v>
      </c>
      <c r="D10" s="9">
        <v>33862741</v>
      </c>
      <c r="E10" s="9">
        <v>30974346.8</v>
      </c>
      <c r="F10" s="9">
        <v>33816197.9</v>
      </c>
      <c r="G10" s="9">
        <v>32326992.16</v>
      </c>
      <c r="H10" s="9">
        <v>35566755.78</v>
      </c>
      <c r="I10" s="9">
        <v>57593479.25</v>
      </c>
      <c r="J10" s="9">
        <v>72773076.23</v>
      </c>
      <c r="K10" s="9">
        <v>82698885.2</v>
      </c>
      <c r="L10" s="9">
        <v>59283552.24</v>
      </c>
      <c r="M10" s="9">
        <v>61942140.34</v>
      </c>
      <c r="N10" s="9">
        <v>50413766.64</v>
      </c>
      <c r="O10" s="9">
        <v>57094397.04</v>
      </c>
      <c r="P10" s="15">
        <v>106149262.45</v>
      </c>
      <c r="Q10" s="16">
        <v>54597846.43</v>
      </c>
      <c r="R10" s="16">
        <v>55396733.48</v>
      </c>
      <c r="S10" s="16">
        <v>58175752.302999996</v>
      </c>
      <c r="T10" s="16">
        <v>45941743.67999999</v>
      </c>
      <c r="U10" s="16">
        <v>53166236.6</v>
      </c>
      <c r="V10" s="18">
        <v>36647091.59</v>
      </c>
    </row>
    <row r="11" spans="1:22" ht="15">
      <c r="A11" s="3"/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4"/>
      <c r="R11" s="19"/>
      <c r="S11" s="19"/>
      <c r="T11" s="19"/>
      <c r="U11" s="19"/>
      <c r="V11" s="19"/>
    </row>
    <row r="12" spans="1:22" ht="15.75">
      <c r="A12" s="7" t="s">
        <v>5</v>
      </c>
      <c r="B12" s="9">
        <v>43296000</v>
      </c>
      <c r="C12" s="9">
        <v>55565622</v>
      </c>
      <c r="D12" s="9">
        <v>71754213</v>
      </c>
      <c r="E12" s="9">
        <v>69993979</v>
      </c>
      <c r="F12" s="9">
        <v>73880672</v>
      </c>
      <c r="G12" s="9">
        <v>116132962.58</v>
      </c>
      <c r="H12" s="9">
        <v>112740525.45</v>
      </c>
      <c r="I12" s="9">
        <v>87225348.08</v>
      </c>
      <c r="J12" s="9">
        <v>89456218.76</v>
      </c>
      <c r="K12" s="9">
        <v>43869073.09</v>
      </c>
      <c r="L12" s="9">
        <v>46055924.72</v>
      </c>
      <c r="M12" s="9">
        <v>51421593.6</v>
      </c>
      <c r="N12" s="9">
        <v>50918470.660000004</v>
      </c>
      <c r="O12" s="9">
        <v>52224333.05</v>
      </c>
      <c r="P12" s="15">
        <v>59746599.29</v>
      </c>
      <c r="Q12" s="16">
        <v>83031709</v>
      </c>
      <c r="R12" s="16">
        <v>116287732.445</v>
      </c>
      <c r="S12" s="16">
        <v>91517568.751</v>
      </c>
      <c r="T12" s="16">
        <v>42964317.253</v>
      </c>
      <c r="U12" s="16">
        <v>41705347.199999996</v>
      </c>
      <c r="V12" s="18">
        <v>44073879.62</v>
      </c>
    </row>
    <row r="13" spans="1:22" ht="14.25">
      <c r="A13" s="5"/>
      <c r="B13" s="6"/>
      <c r="C13" s="6"/>
      <c r="D13" s="6"/>
      <c r="E13" s="4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5"/>
      <c r="Q13" s="16"/>
      <c r="R13" s="19"/>
      <c r="S13" s="19"/>
      <c r="T13" s="19"/>
      <c r="U13" s="19"/>
      <c r="V13" s="19"/>
    </row>
    <row r="14" spans="1:22" ht="14.25">
      <c r="A14" s="8" t="s">
        <v>7</v>
      </c>
      <c r="B14" s="9">
        <v>65199314</v>
      </c>
      <c r="C14" s="9">
        <v>71146467.51</v>
      </c>
      <c r="D14" s="9">
        <v>94373772</v>
      </c>
      <c r="E14" s="9">
        <v>77870479</v>
      </c>
      <c r="F14" s="9">
        <v>77919286.09</v>
      </c>
      <c r="G14" s="9">
        <v>77708793.82</v>
      </c>
      <c r="H14" s="9">
        <v>79435991.85</v>
      </c>
      <c r="I14" s="9">
        <v>87385766.95</v>
      </c>
      <c r="J14" s="9">
        <v>88922899.47</v>
      </c>
      <c r="K14" s="9">
        <v>96622289.55</v>
      </c>
      <c r="L14" s="9">
        <v>85172953.81</v>
      </c>
      <c r="M14" s="9">
        <v>110871215.53</v>
      </c>
      <c r="N14" s="9">
        <v>143102421.26</v>
      </c>
      <c r="O14" s="9">
        <v>139887373.16</v>
      </c>
      <c r="P14" s="15">
        <v>129592636.50999999</v>
      </c>
      <c r="Q14" s="16">
        <v>153948157.45000002</v>
      </c>
      <c r="R14" s="16">
        <v>138505273.92</v>
      </c>
      <c r="S14" s="16">
        <v>150942881.82000002</v>
      </c>
      <c r="T14" s="16">
        <v>143668155.29999998</v>
      </c>
      <c r="U14" s="16">
        <v>150614506.6</v>
      </c>
      <c r="V14" s="18">
        <v>133131315.51</v>
      </c>
    </row>
    <row r="15" spans="1:22" ht="14.25">
      <c r="A15" s="3"/>
      <c r="B15" s="4"/>
      <c r="C15" s="4"/>
      <c r="D15" s="4"/>
      <c r="E15" s="4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4"/>
      <c r="R15" s="20"/>
      <c r="S15" s="20"/>
      <c r="T15" s="19"/>
      <c r="U15" s="19"/>
      <c r="V15" s="19"/>
    </row>
    <row r="16" spans="1:22" ht="15.75">
      <c r="A16" s="7" t="s">
        <v>4</v>
      </c>
      <c r="B16" s="9">
        <v>44936147</v>
      </c>
      <c r="C16" s="9">
        <v>47574613</v>
      </c>
      <c r="D16" s="9">
        <v>45275378</v>
      </c>
      <c r="E16" s="9">
        <v>67888882</v>
      </c>
      <c r="F16" s="9">
        <v>73415053.42</v>
      </c>
      <c r="G16" s="17">
        <v>75147957.3</v>
      </c>
      <c r="H16" s="9">
        <v>79606929.74</v>
      </c>
      <c r="I16" s="9">
        <v>77439738.88</v>
      </c>
      <c r="J16" s="9">
        <v>75024646.96</v>
      </c>
      <c r="K16" s="9">
        <v>86016084.94</v>
      </c>
      <c r="L16" s="9">
        <v>101301082.59</v>
      </c>
      <c r="M16" s="9">
        <v>99810868.15</v>
      </c>
      <c r="N16" s="9">
        <v>107459553</v>
      </c>
      <c r="O16" s="9">
        <v>117482545.3</v>
      </c>
      <c r="P16" s="15">
        <v>128141026.46</v>
      </c>
      <c r="Q16" s="16">
        <v>138981143.49</v>
      </c>
      <c r="R16" s="16">
        <v>137500860.86</v>
      </c>
      <c r="S16" s="16">
        <v>148080272.5</v>
      </c>
      <c r="T16" s="16">
        <v>150772557.35</v>
      </c>
      <c r="U16" s="16">
        <v>152634520.75</v>
      </c>
      <c r="V16" s="18">
        <v>152141788.66</v>
      </c>
    </row>
    <row r="17" spans="1:22" ht="14.25">
      <c r="A17" s="3"/>
      <c r="B17" s="4"/>
      <c r="C17" s="4"/>
      <c r="D17" s="4"/>
      <c r="E17" s="4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4"/>
      <c r="R17" s="19"/>
      <c r="S17" s="19"/>
      <c r="T17" s="19"/>
      <c r="U17" s="19"/>
      <c r="V17" s="19"/>
    </row>
    <row r="18" spans="1:22" ht="14.25">
      <c r="A18" s="3"/>
      <c r="B18" s="4"/>
      <c r="C18" s="4"/>
      <c r="D18" s="4"/>
      <c r="E18" s="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4"/>
      <c r="R18" s="19"/>
      <c r="S18" s="19"/>
      <c r="T18" s="19"/>
      <c r="U18" s="19"/>
      <c r="V18" s="19"/>
    </row>
    <row r="19" spans="1:22" ht="15.75">
      <c r="A19" s="7" t="s">
        <v>3</v>
      </c>
      <c r="B19" s="9">
        <f>B16+B14+B12+B10+B8+B6</f>
        <v>261048354</v>
      </c>
      <c r="C19" s="9">
        <f>C16+C14+C12+C10+C8+C6</f>
        <v>286274397.51</v>
      </c>
      <c r="D19" s="9">
        <f>D16+D14+D12+D10+D8+D6</f>
        <v>325959922</v>
      </c>
      <c r="E19" s="9">
        <f>E16+E14+E12+E10+E8+E6</f>
        <v>327955693.16</v>
      </c>
      <c r="F19" s="9">
        <f aca="true" t="shared" si="0" ref="F19:N19">F16+F14+F12+F10+F8+F6</f>
        <v>340021113.47</v>
      </c>
      <c r="G19" s="9">
        <f t="shared" si="0"/>
        <v>399706844.40999997</v>
      </c>
      <c r="H19" s="9">
        <f t="shared" si="0"/>
        <v>414176152.1399999</v>
      </c>
      <c r="I19" s="9">
        <f t="shared" si="0"/>
        <v>412633748.55999994</v>
      </c>
      <c r="J19" s="9">
        <f t="shared" si="0"/>
        <v>449995422.42</v>
      </c>
      <c r="K19" s="9">
        <f t="shared" si="0"/>
        <v>416978044.20000005</v>
      </c>
      <c r="L19" s="9">
        <f t="shared" si="0"/>
        <v>412990778.92</v>
      </c>
      <c r="M19" s="9">
        <f t="shared" si="0"/>
        <v>453799761.54</v>
      </c>
      <c r="N19" s="9">
        <f t="shared" si="0"/>
        <v>481452872.4765</v>
      </c>
      <c r="O19" s="9">
        <v>502320358.06</v>
      </c>
      <c r="P19" s="15">
        <v>599394310.9</v>
      </c>
      <c r="Q19" s="16">
        <v>603884072.3053</v>
      </c>
      <c r="R19" s="16">
        <v>626542356.72</v>
      </c>
      <c r="S19" s="16">
        <v>641561810.13</v>
      </c>
      <c r="T19" s="16">
        <v>535538446.94</v>
      </c>
      <c r="U19" s="16">
        <v>588109519.55</v>
      </c>
      <c r="V19" s="18">
        <v>529388238.76</v>
      </c>
    </row>
    <row r="21" spans="2:20" ht="12.7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ht="12.75">
      <c r="R22" s="21"/>
    </row>
    <row r="23" ht="12.75">
      <c r="T23" s="21"/>
    </row>
  </sheetData>
  <sheetProtection/>
  <mergeCells count="2">
    <mergeCell ref="A2:I2"/>
    <mergeCell ref="A3:I3"/>
  </mergeCells>
  <printOptions/>
  <pageMargins left="0.75" right="0.75" top="0.21" bottom="0.5" header="0.19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54"/>
  <sheetViews>
    <sheetView tabSelected="1" zoomScalePageLayoutView="0" workbookViewId="0" topLeftCell="B4">
      <pane xSplit="1" ySplit="2" topLeftCell="F6" activePane="bottomRight" state="frozen"/>
      <selection pane="topLeft" activeCell="B4" sqref="B4"/>
      <selection pane="topRight" activeCell="C4" sqref="C4"/>
      <selection pane="bottomLeft" activeCell="B6" sqref="B6"/>
      <selection pane="bottomRight" activeCell="L54" sqref="L54"/>
    </sheetView>
  </sheetViews>
  <sheetFormatPr defaultColWidth="9.140625" defaultRowHeight="12.75"/>
  <cols>
    <col min="2" max="2" width="43.57421875" style="0" customWidth="1"/>
    <col min="3" max="3" width="18.00390625" style="0" customWidth="1"/>
    <col min="4" max="4" width="18.28125" style="0" customWidth="1"/>
    <col min="5" max="5" width="18.421875" style="0" customWidth="1"/>
    <col min="6" max="6" width="17.8515625" style="0" customWidth="1"/>
    <col min="7" max="7" width="18.421875" style="0" customWidth="1"/>
    <col min="8" max="8" width="15.57421875" style="0" customWidth="1"/>
    <col min="9" max="9" width="19.140625" style="0" customWidth="1"/>
    <col min="10" max="10" width="18.140625" style="0" customWidth="1"/>
    <col min="11" max="11" width="19.140625" style="0" customWidth="1"/>
    <col min="12" max="12" width="16.421875" style="0" customWidth="1"/>
    <col min="13" max="13" width="18.8515625" style="0" customWidth="1"/>
    <col min="14" max="14" width="14.8515625" style="0" customWidth="1"/>
  </cols>
  <sheetData>
    <row r="4" ht="12.75">
      <c r="B4" s="22" t="s">
        <v>10</v>
      </c>
    </row>
    <row r="5" spans="2:14" ht="14.25">
      <c r="B5" s="2" t="s">
        <v>1</v>
      </c>
      <c r="C5" s="12">
        <v>2009</v>
      </c>
      <c r="D5" s="12">
        <v>2010</v>
      </c>
      <c r="E5" s="12">
        <v>2011</v>
      </c>
      <c r="F5" s="12">
        <v>2012</v>
      </c>
      <c r="G5" s="12">
        <v>2013</v>
      </c>
      <c r="H5" s="12">
        <v>2014</v>
      </c>
      <c r="I5" s="12">
        <v>2015</v>
      </c>
      <c r="J5" s="12">
        <v>2016</v>
      </c>
      <c r="K5" s="12">
        <v>2017</v>
      </c>
      <c r="L5" s="12">
        <v>2018</v>
      </c>
      <c r="M5" s="33">
        <v>2019</v>
      </c>
      <c r="N5" s="33" t="s">
        <v>16</v>
      </c>
    </row>
    <row r="6" spans="2:14" ht="12.75">
      <c r="B6" s="2"/>
      <c r="C6" s="3"/>
      <c r="D6" s="3"/>
      <c r="E6" s="3"/>
      <c r="F6" s="3"/>
      <c r="G6" s="13"/>
      <c r="H6" s="13"/>
      <c r="I6" s="13"/>
      <c r="J6" s="13"/>
      <c r="K6" s="13"/>
      <c r="L6" s="13"/>
      <c r="M6" s="13"/>
      <c r="N6" s="13"/>
    </row>
    <row r="7" spans="2:14" ht="15.75">
      <c r="B7" s="7" t="s">
        <v>0</v>
      </c>
      <c r="C7" s="23">
        <f>'19982018'!M6/1000</f>
        <v>61616.257920000004</v>
      </c>
      <c r="D7" s="23">
        <f>'19982018'!N6/1000</f>
        <v>51388.9746465</v>
      </c>
      <c r="E7" s="23">
        <f>'19982018'!O6/1000</f>
        <v>60896.035619999995</v>
      </c>
      <c r="F7" s="23">
        <f>'19982018'!P6/1000</f>
        <v>77188.33264000001</v>
      </c>
      <c r="G7" s="23">
        <f>'19982018'!Q6/1000</f>
        <v>79988.713</v>
      </c>
      <c r="H7" s="23">
        <f>'19982018'!R6/1000</f>
        <v>81977.72</v>
      </c>
      <c r="I7" s="23">
        <f>'19982018'!S6/1000</f>
        <v>90017.22706</v>
      </c>
      <c r="J7" s="23">
        <f>'19982018'!T6/1000</f>
        <v>77231.66824</v>
      </c>
      <c r="K7" s="23">
        <f>'19982018'!U6/1000</f>
        <v>101144.65759999999</v>
      </c>
      <c r="L7" s="23">
        <f>'19982018'!V6/1000</f>
        <v>77641.70739</v>
      </c>
      <c r="M7" s="35">
        <f>M27</f>
        <v>76156.531</v>
      </c>
      <c r="N7" s="18">
        <v>84143.304</v>
      </c>
    </row>
    <row r="8" spans="2:14" ht="14.25">
      <c r="B8" s="3"/>
      <c r="C8" s="24"/>
      <c r="D8" s="24"/>
      <c r="E8" s="24"/>
      <c r="F8" s="24"/>
      <c r="G8" s="25"/>
      <c r="H8" s="26"/>
      <c r="I8" s="26"/>
      <c r="J8" s="26"/>
      <c r="K8" s="26"/>
      <c r="L8" s="26"/>
      <c r="M8" s="13"/>
      <c r="N8" s="14"/>
    </row>
    <row r="9" spans="2:14" ht="15.75">
      <c r="B9" s="7" t="s">
        <v>9</v>
      </c>
      <c r="C9" s="23">
        <f>'19982018'!M8/1000</f>
        <v>68137.686</v>
      </c>
      <c r="D9" s="23">
        <f>'19982018'!N8/1000</f>
        <v>78169.68626999999</v>
      </c>
      <c r="E9" s="23">
        <f>'19982018'!O8/1000</f>
        <v>74735.67389</v>
      </c>
      <c r="F9" s="23">
        <f>'19982018'!P8/1000</f>
        <v>98576.45354999999</v>
      </c>
      <c r="G9" s="23">
        <f>'19982018'!Q8/1000</f>
        <v>93336.50293999999</v>
      </c>
      <c r="H9" s="23">
        <f>'19982018'!R8/1000</f>
        <v>96874.03601000001</v>
      </c>
      <c r="I9" s="23">
        <f>'19982018'!S8/1000</f>
        <v>102828.10770000001</v>
      </c>
      <c r="J9" s="23">
        <f>'19982018'!T8/1000</f>
        <v>74960.00511999999</v>
      </c>
      <c r="K9" s="23">
        <f>'19982018'!U8/1000</f>
        <v>88844.2508</v>
      </c>
      <c r="L9" s="23">
        <v>80966.826</v>
      </c>
      <c r="M9" s="35">
        <v>86491.345</v>
      </c>
      <c r="N9" s="18">
        <v>94708.905</v>
      </c>
    </row>
    <row r="10" spans="2:14" ht="14.25">
      <c r="B10" s="3"/>
      <c r="C10" s="24"/>
      <c r="D10" s="24"/>
      <c r="E10" s="24"/>
      <c r="F10" s="24"/>
      <c r="G10" s="25"/>
      <c r="H10" s="26"/>
      <c r="I10" s="26"/>
      <c r="J10" s="26"/>
      <c r="K10" s="26"/>
      <c r="L10" s="26"/>
      <c r="M10" s="13"/>
      <c r="N10" s="14"/>
    </row>
    <row r="11" spans="2:14" ht="15.75">
      <c r="B11" s="7" t="s">
        <v>2</v>
      </c>
      <c r="C11" s="23">
        <f>'19982018'!M10/1000</f>
        <v>61942.140340000005</v>
      </c>
      <c r="D11" s="23">
        <f>'19982018'!N10/1000</f>
        <v>50413.76664</v>
      </c>
      <c r="E11" s="23">
        <f>'19982018'!O10/1000</f>
        <v>57094.397039999996</v>
      </c>
      <c r="F11" s="23">
        <f>'19982018'!P10/1000</f>
        <v>106149.26245000001</v>
      </c>
      <c r="G11" s="23">
        <f>'19982018'!Q10/1000</f>
        <v>54597.84643</v>
      </c>
      <c r="H11" s="23">
        <f>'19982018'!R10/1000</f>
        <v>55396.733479999995</v>
      </c>
      <c r="I11" s="23">
        <f>'19982018'!S10/1000</f>
        <v>58175.752302999994</v>
      </c>
      <c r="J11" s="23">
        <f>'19982018'!T10/1000</f>
        <v>45941.74367999999</v>
      </c>
      <c r="K11" s="23">
        <f>'19982018'!U10/1000</f>
        <v>53166.236600000004</v>
      </c>
      <c r="L11" s="23">
        <f>'19982018'!V10/1000</f>
        <v>36647.09159</v>
      </c>
      <c r="M11" s="35">
        <f>M29</f>
        <v>34755.379</v>
      </c>
      <c r="N11" s="18">
        <v>29846.45782</v>
      </c>
    </row>
    <row r="12" spans="2:14" ht="14.25">
      <c r="B12" s="3"/>
      <c r="C12" s="24"/>
      <c r="D12" s="24"/>
      <c r="E12" s="24"/>
      <c r="F12" s="24"/>
      <c r="G12" s="25"/>
      <c r="H12" s="26"/>
      <c r="I12" s="26"/>
      <c r="J12" s="26"/>
      <c r="K12" s="26"/>
      <c r="L12" s="26"/>
      <c r="M12" s="13"/>
      <c r="N12" s="14"/>
    </row>
    <row r="13" spans="2:14" ht="15.75">
      <c r="B13" s="7" t="s">
        <v>5</v>
      </c>
      <c r="C13" s="23">
        <f>'19982018'!M12/1000</f>
        <v>51421.5936</v>
      </c>
      <c r="D13" s="23">
        <f>'19982018'!N12/1000</f>
        <v>50918.470660000006</v>
      </c>
      <c r="E13" s="23">
        <f>'19982018'!O12/1000</f>
        <v>52224.333049999994</v>
      </c>
      <c r="F13" s="23">
        <f>'19982018'!P12/1000</f>
        <v>59746.59929</v>
      </c>
      <c r="G13" s="23">
        <f>'19982018'!Q12/1000</f>
        <v>83031.709</v>
      </c>
      <c r="H13" s="23">
        <f>'19982018'!R12/1000</f>
        <v>116287.73244499999</v>
      </c>
      <c r="I13" s="23">
        <f>'19982018'!S12/1000</f>
        <v>91517.568751</v>
      </c>
      <c r="J13" s="23">
        <f>'19982018'!T12/1000</f>
        <v>42964.317253</v>
      </c>
      <c r="K13" s="23">
        <f>'19982018'!U12/1000</f>
        <v>41705.3472</v>
      </c>
      <c r="L13" s="23">
        <f>'19982018'!V12/1000</f>
        <v>44073.87962</v>
      </c>
      <c r="M13" s="35">
        <f>M30+M31</f>
        <v>50722.43</v>
      </c>
      <c r="N13" s="18">
        <v>40741.95091</v>
      </c>
    </row>
    <row r="14" spans="2:14" ht="14.25">
      <c r="B14" s="5"/>
      <c r="C14" s="24"/>
      <c r="D14" s="24"/>
      <c r="E14" s="24"/>
      <c r="F14" s="27"/>
      <c r="G14" s="28"/>
      <c r="H14" s="26"/>
      <c r="I14" s="26"/>
      <c r="J14" s="26"/>
      <c r="K14" s="26"/>
      <c r="L14" s="26"/>
      <c r="M14" s="13"/>
      <c r="N14" s="14"/>
    </row>
    <row r="15" spans="2:14" ht="14.25">
      <c r="B15" s="8" t="s">
        <v>7</v>
      </c>
      <c r="C15" s="23">
        <f>'19982018'!M14/1000</f>
        <v>110871.21553</v>
      </c>
      <c r="D15" s="23">
        <f>'19982018'!N14/1000</f>
        <v>143102.42126</v>
      </c>
      <c r="E15" s="23">
        <f>'19982018'!O14/1000</f>
        <v>139887.37316</v>
      </c>
      <c r="F15" s="23">
        <f>'19982018'!P14/1000</f>
        <v>129592.63651</v>
      </c>
      <c r="G15" s="23">
        <f>'19982018'!Q14/1000</f>
        <v>153948.15745000003</v>
      </c>
      <c r="H15" s="23">
        <f>'19982018'!R14/1000</f>
        <v>138505.27391999998</v>
      </c>
      <c r="I15" s="23">
        <f>'19982018'!S14/1000</f>
        <v>150942.88182</v>
      </c>
      <c r="J15" s="23">
        <f>'19982018'!T14/1000</f>
        <v>143668.15529999998</v>
      </c>
      <c r="K15" s="23">
        <f>'19982018'!U14/1000</f>
        <v>150614.5066</v>
      </c>
      <c r="L15" s="23">
        <f>'19982018'!V14/1000</f>
        <v>133131.31551000001</v>
      </c>
      <c r="M15" s="35">
        <v>115522.39064</v>
      </c>
      <c r="N15" s="18">
        <v>144836.4</v>
      </c>
    </row>
    <row r="16" spans="2:14" ht="14.25">
      <c r="B16" s="3"/>
      <c r="C16" s="24"/>
      <c r="D16" s="24"/>
      <c r="E16" s="24"/>
      <c r="F16" s="24"/>
      <c r="G16" s="25"/>
      <c r="H16" s="29"/>
      <c r="I16" s="29"/>
      <c r="J16" s="26"/>
      <c r="K16" s="26"/>
      <c r="L16" s="26"/>
      <c r="M16" s="13"/>
      <c r="N16" s="14"/>
    </row>
    <row r="17" spans="2:14" ht="15.75">
      <c r="B17" s="7" t="s">
        <v>4</v>
      </c>
      <c r="C17" s="23">
        <f>'19982018'!M16/1000</f>
        <v>99810.86815000001</v>
      </c>
      <c r="D17" s="23">
        <f>'19982018'!N16/1000</f>
        <v>107459.553</v>
      </c>
      <c r="E17" s="23">
        <f>'19982018'!O16/1000</f>
        <v>117482.5453</v>
      </c>
      <c r="F17" s="23">
        <f>'19982018'!P16/1000</f>
        <v>128141.02646</v>
      </c>
      <c r="G17" s="23">
        <f>'19982018'!Q16/1000</f>
        <v>138981.14349000002</v>
      </c>
      <c r="H17" s="23">
        <f>'19982018'!R16/1000</f>
        <v>137500.86086000002</v>
      </c>
      <c r="I17" s="23">
        <f>'19982018'!S16/1000</f>
        <v>148080.2725</v>
      </c>
      <c r="J17" s="23">
        <f>'19982018'!T16/1000</f>
        <v>150772.55735</v>
      </c>
      <c r="K17" s="23">
        <f>'19982018'!U16/1000</f>
        <v>152634.52075</v>
      </c>
      <c r="L17" s="23">
        <f>'19982018'!V16/1000</f>
        <v>152141.78866</v>
      </c>
      <c r="M17" s="35">
        <f>M35+M36</f>
        <v>155694.72</v>
      </c>
      <c r="N17" s="18">
        <v>144584.24257</v>
      </c>
    </row>
    <row r="18" spans="2:14" ht="14.25">
      <c r="B18" s="3"/>
      <c r="C18" s="24"/>
      <c r="D18" s="24"/>
      <c r="E18" s="24"/>
      <c r="F18" s="24"/>
      <c r="G18" s="25"/>
      <c r="H18" s="26"/>
      <c r="I18" s="26"/>
      <c r="J18" s="26"/>
      <c r="K18" s="26"/>
      <c r="L18" s="26"/>
      <c r="M18" s="13"/>
      <c r="N18" s="14"/>
    </row>
    <row r="19" spans="2:14" ht="14.25">
      <c r="B19" s="3"/>
      <c r="C19" s="24"/>
      <c r="D19" s="24"/>
      <c r="E19" s="24"/>
      <c r="F19" s="24"/>
      <c r="G19" s="25"/>
      <c r="H19" s="26"/>
      <c r="I19" s="26"/>
      <c r="J19" s="26"/>
      <c r="K19" s="26"/>
      <c r="L19" s="26"/>
      <c r="M19" s="13"/>
      <c r="N19" s="14"/>
    </row>
    <row r="20" spans="2:14" ht="15.75">
      <c r="B20" s="7" t="s">
        <v>3</v>
      </c>
      <c r="C20" s="35">
        <f aca="true" t="shared" si="0" ref="C20:L20">SUM(C7:C17)</f>
        <v>453799.76154</v>
      </c>
      <c r="D20" s="35">
        <f t="shared" si="0"/>
        <v>481452.87247650005</v>
      </c>
      <c r="E20" s="35">
        <f t="shared" si="0"/>
        <v>502320.35806</v>
      </c>
      <c r="F20" s="35">
        <f t="shared" si="0"/>
        <v>599394.3109</v>
      </c>
      <c r="G20" s="35">
        <f t="shared" si="0"/>
        <v>603884.0723100001</v>
      </c>
      <c r="H20" s="35">
        <f t="shared" si="0"/>
        <v>626542.356715</v>
      </c>
      <c r="I20" s="35">
        <f t="shared" si="0"/>
        <v>641561.810134</v>
      </c>
      <c r="J20" s="35">
        <f t="shared" si="0"/>
        <v>535538.446943</v>
      </c>
      <c r="K20" s="35">
        <f t="shared" si="0"/>
        <v>588109.51955</v>
      </c>
      <c r="L20" s="35">
        <f t="shared" si="0"/>
        <v>524602.6087699999</v>
      </c>
      <c r="M20" s="35">
        <f>SUM(M7:M17)</f>
        <v>519342.79564</v>
      </c>
      <c r="N20" s="35">
        <f>SUM(N7:N17)</f>
        <v>538861.2603</v>
      </c>
    </row>
    <row r="24" ht="12.75">
      <c r="C24" s="21"/>
    </row>
    <row r="25" ht="12.75">
      <c r="B25" s="22" t="s">
        <v>10</v>
      </c>
    </row>
    <row r="26" spans="2:14" ht="14.25">
      <c r="B26" s="2" t="s">
        <v>1</v>
      </c>
      <c r="C26" s="12">
        <v>2009</v>
      </c>
      <c r="D26" s="12">
        <v>2010</v>
      </c>
      <c r="E26" s="12">
        <v>2011</v>
      </c>
      <c r="F26" s="12">
        <v>2012</v>
      </c>
      <c r="G26" s="12">
        <v>2013</v>
      </c>
      <c r="H26" s="12">
        <v>2014</v>
      </c>
      <c r="I26" s="12">
        <v>2015</v>
      </c>
      <c r="J26" s="12">
        <v>2016</v>
      </c>
      <c r="K26" s="12">
        <v>2017</v>
      </c>
      <c r="L26" s="12">
        <v>2018</v>
      </c>
      <c r="M26" s="33">
        <v>2019</v>
      </c>
      <c r="N26" s="33" t="s">
        <v>16</v>
      </c>
    </row>
    <row r="27" spans="2:14" ht="15.75">
      <c r="B27" s="7" t="s">
        <v>0</v>
      </c>
      <c r="C27" s="32">
        <f>C7</f>
        <v>61616.257920000004</v>
      </c>
      <c r="D27" s="32">
        <f aca="true" t="shared" si="1" ref="D27:L27">D7</f>
        <v>51388.9746465</v>
      </c>
      <c r="E27" s="32">
        <f t="shared" si="1"/>
        <v>60896.035619999995</v>
      </c>
      <c r="F27" s="32">
        <f t="shared" si="1"/>
        <v>77188.33264000001</v>
      </c>
      <c r="G27" s="32">
        <f t="shared" si="1"/>
        <v>79988.713</v>
      </c>
      <c r="H27" s="32">
        <f t="shared" si="1"/>
        <v>81977.72</v>
      </c>
      <c r="I27" s="32">
        <f t="shared" si="1"/>
        <v>90017.22706</v>
      </c>
      <c r="J27" s="32">
        <f t="shared" si="1"/>
        <v>77231.66824</v>
      </c>
      <c r="K27" s="32">
        <f t="shared" si="1"/>
        <v>101144.65759999999</v>
      </c>
      <c r="L27" s="32">
        <f t="shared" si="1"/>
        <v>77641.70739</v>
      </c>
      <c r="M27" s="32">
        <v>76156.531</v>
      </c>
      <c r="N27" s="32">
        <v>84143.304</v>
      </c>
    </row>
    <row r="28" spans="2:14" ht="15.75">
      <c r="B28" s="7" t="s">
        <v>9</v>
      </c>
      <c r="C28" s="32">
        <f aca="true" t="shared" si="2" ref="C28:L28">C9</f>
        <v>68137.686</v>
      </c>
      <c r="D28" s="32">
        <f t="shared" si="2"/>
        <v>78169.68626999999</v>
      </c>
      <c r="E28" s="32">
        <f t="shared" si="2"/>
        <v>74735.67389</v>
      </c>
      <c r="F28" s="32">
        <f t="shared" si="2"/>
        <v>98576.45354999999</v>
      </c>
      <c r="G28" s="32">
        <f t="shared" si="2"/>
        <v>93336.50293999999</v>
      </c>
      <c r="H28" s="32">
        <f t="shared" si="2"/>
        <v>96874.03601000001</v>
      </c>
      <c r="I28" s="32">
        <f t="shared" si="2"/>
        <v>102828.10770000001</v>
      </c>
      <c r="J28" s="32">
        <f t="shared" si="2"/>
        <v>74960.00511999999</v>
      </c>
      <c r="K28" s="32">
        <f t="shared" si="2"/>
        <v>88844.2508</v>
      </c>
      <c r="L28" s="32">
        <f t="shared" si="2"/>
        <v>80966.826</v>
      </c>
      <c r="M28" s="32">
        <f>M9</f>
        <v>86491.345</v>
      </c>
      <c r="N28" s="32">
        <v>94708.905</v>
      </c>
    </row>
    <row r="29" spans="2:14" ht="15.75">
      <c r="B29" s="7" t="s">
        <v>2</v>
      </c>
      <c r="C29" s="32">
        <f aca="true" t="shared" si="3" ref="C29:L29">C11</f>
        <v>61942.140340000005</v>
      </c>
      <c r="D29" s="32">
        <f t="shared" si="3"/>
        <v>50413.76664</v>
      </c>
      <c r="E29" s="32">
        <f t="shared" si="3"/>
        <v>57094.397039999996</v>
      </c>
      <c r="F29" s="32">
        <f t="shared" si="3"/>
        <v>106149.26245000001</v>
      </c>
      <c r="G29" s="32">
        <f t="shared" si="3"/>
        <v>54597.84643</v>
      </c>
      <c r="H29" s="32">
        <f t="shared" si="3"/>
        <v>55396.733479999995</v>
      </c>
      <c r="I29" s="32">
        <f t="shared" si="3"/>
        <v>58175.752302999994</v>
      </c>
      <c r="J29" s="32">
        <f t="shared" si="3"/>
        <v>45941.74367999999</v>
      </c>
      <c r="K29" s="32">
        <f t="shared" si="3"/>
        <v>53166.236600000004</v>
      </c>
      <c r="L29" s="32">
        <f t="shared" si="3"/>
        <v>36647.09159</v>
      </c>
      <c r="M29" s="32">
        <v>34755.379</v>
      </c>
      <c r="N29" s="32">
        <v>29846.45782</v>
      </c>
    </row>
    <row r="30" spans="2:14" ht="15.75">
      <c r="B30" s="7" t="s">
        <v>5</v>
      </c>
      <c r="C30" s="32">
        <f aca="true" t="shared" si="4" ref="C30:L30">C13-C31</f>
        <v>24386.8036</v>
      </c>
      <c r="D30" s="32">
        <f t="shared" si="4"/>
        <v>21186.657290000006</v>
      </c>
      <c r="E30" s="32">
        <f t="shared" si="4"/>
        <v>31230.110749999993</v>
      </c>
      <c r="F30" s="32">
        <f t="shared" si="4"/>
        <v>31337.076699999998</v>
      </c>
      <c r="G30" s="32">
        <f t="shared" si="4"/>
        <v>31467.45732</v>
      </c>
      <c r="H30" s="32">
        <f t="shared" si="4"/>
        <v>30108.683054999987</v>
      </c>
      <c r="I30" s="32">
        <f t="shared" si="4"/>
        <v>31844.934811</v>
      </c>
      <c r="J30" s="32">
        <f t="shared" si="4"/>
        <v>30936.385663</v>
      </c>
      <c r="K30" s="32">
        <f t="shared" si="4"/>
        <v>32567.711899999995</v>
      </c>
      <c r="L30" s="32">
        <f t="shared" si="4"/>
        <v>38702.16798</v>
      </c>
      <c r="M30" s="32">
        <v>44578.526</v>
      </c>
      <c r="N30" s="32">
        <v>37089.99651</v>
      </c>
    </row>
    <row r="31" spans="2:14" ht="15.75">
      <c r="B31" s="30" t="s">
        <v>11</v>
      </c>
      <c r="C31" s="32">
        <v>27034.79</v>
      </c>
      <c r="D31" s="32">
        <v>29731.81337</v>
      </c>
      <c r="E31" s="32">
        <v>20994.2223</v>
      </c>
      <c r="F31" s="32">
        <v>28409.52259</v>
      </c>
      <c r="G31" s="32">
        <v>51564.25168</v>
      </c>
      <c r="H31" s="32">
        <v>86179.04939</v>
      </c>
      <c r="I31" s="32">
        <v>59672.63394</v>
      </c>
      <c r="J31" s="32">
        <v>12027.93159</v>
      </c>
      <c r="K31" s="32">
        <v>9137.6353</v>
      </c>
      <c r="L31" s="32">
        <v>5371.71164</v>
      </c>
      <c r="M31" s="34">
        <v>6143.904</v>
      </c>
      <c r="N31" s="32">
        <v>3651.9544</v>
      </c>
    </row>
    <row r="32" spans="2:14" ht="15.75">
      <c r="B32" s="30" t="s">
        <v>12</v>
      </c>
      <c r="C32" s="32">
        <f aca="true" t="shared" si="5" ref="C32:L32">C15-(C33+C34)</f>
        <v>23908.56366</v>
      </c>
      <c r="D32" s="32">
        <f t="shared" si="5"/>
        <v>30170.86843999999</v>
      </c>
      <c r="E32" s="32">
        <f t="shared" si="5"/>
        <v>29230.98259999999</v>
      </c>
      <c r="F32" s="32">
        <f t="shared" si="5"/>
        <v>28332.070099999997</v>
      </c>
      <c r="G32" s="32">
        <f t="shared" si="5"/>
        <v>25509.188440000027</v>
      </c>
      <c r="H32" s="32">
        <f t="shared" si="5"/>
        <v>33868.644569999975</v>
      </c>
      <c r="I32" s="32">
        <f t="shared" si="5"/>
        <v>46911.07227000002</v>
      </c>
      <c r="J32" s="32">
        <f t="shared" si="5"/>
        <v>54298.42329999998</v>
      </c>
      <c r="K32" s="32">
        <f t="shared" si="5"/>
        <v>54374.56019999999</v>
      </c>
      <c r="L32" s="32">
        <f t="shared" si="5"/>
        <v>43886.468740000026</v>
      </c>
      <c r="M32" s="32">
        <v>37375.859</v>
      </c>
      <c r="N32" s="32">
        <v>37643.74575</v>
      </c>
    </row>
    <row r="33" spans="2:14" ht="15.75">
      <c r="B33" s="7" t="s">
        <v>13</v>
      </c>
      <c r="C33" s="32">
        <v>19565.71812</v>
      </c>
      <c r="D33" s="32">
        <v>23570.146</v>
      </c>
      <c r="E33" s="32">
        <v>24184.701</v>
      </c>
      <c r="F33" s="32">
        <v>15507.75085</v>
      </c>
      <c r="G33" s="32">
        <v>20669.8867</v>
      </c>
      <c r="H33" s="32">
        <v>13262.168</v>
      </c>
      <c r="I33" s="32">
        <v>9749.772</v>
      </c>
      <c r="J33" s="32">
        <v>3922.363</v>
      </c>
      <c r="K33" s="32">
        <v>1452.6</v>
      </c>
      <c r="L33" s="32">
        <v>1024.52685</v>
      </c>
      <c r="M33" s="34">
        <v>315.63</v>
      </c>
      <c r="N33" s="32">
        <v>406.389</v>
      </c>
    </row>
    <row r="34" spans="2:14" ht="15.75">
      <c r="B34" s="30" t="s">
        <v>14</v>
      </c>
      <c r="C34" s="32">
        <v>67396.93375</v>
      </c>
      <c r="D34" s="32">
        <v>89361.40682</v>
      </c>
      <c r="E34" s="32">
        <v>86471.68956</v>
      </c>
      <c r="F34" s="32">
        <v>85752.81556</v>
      </c>
      <c r="G34" s="32">
        <v>107769.08231</v>
      </c>
      <c r="H34" s="32">
        <v>91374.46135</v>
      </c>
      <c r="I34" s="32">
        <v>94282.03755</v>
      </c>
      <c r="J34" s="32">
        <v>85447.369</v>
      </c>
      <c r="K34" s="32">
        <v>94787.3464</v>
      </c>
      <c r="L34" s="32">
        <v>88220.31992</v>
      </c>
      <c r="M34" s="34">
        <v>77830.90139</v>
      </c>
      <c r="N34" s="32">
        <v>106786.26866</v>
      </c>
    </row>
    <row r="35" spans="2:14" ht="15.75">
      <c r="B35" s="7" t="s">
        <v>4</v>
      </c>
      <c r="C35" s="32">
        <f aca="true" t="shared" si="6" ref="C35:L35">C17-C36</f>
        <v>36941.28775000001</v>
      </c>
      <c r="D35" s="32">
        <f t="shared" si="6"/>
        <v>39705.834</v>
      </c>
      <c r="E35" s="32">
        <f t="shared" si="6"/>
        <v>47150.912</v>
      </c>
      <c r="F35" s="32">
        <f t="shared" si="6"/>
        <v>50844.283509999994</v>
      </c>
      <c r="G35" s="32">
        <f t="shared" si="6"/>
        <v>45403.59089000002</v>
      </c>
      <c r="H35" s="32">
        <f t="shared" si="6"/>
        <v>44525.78898000001</v>
      </c>
      <c r="I35" s="32">
        <f t="shared" si="6"/>
        <v>46961.28073999999</v>
      </c>
      <c r="J35" s="32">
        <f t="shared" si="6"/>
        <v>50646.70294999999</v>
      </c>
      <c r="K35" s="32">
        <f t="shared" si="6"/>
        <v>50420.76843</v>
      </c>
      <c r="L35" s="32">
        <f t="shared" si="6"/>
        <v>51932.11524999999</v>
      </c>
      <c r="M35" s="32">
        <v>51519.157</v>
      </c>
      <c r="N35" s="32">
        <v>49384.03973</v>
      </c>
    </row>
    <row r="36" spans="2:14" ht="15.75">
      <c r="B36" s="7" t="s">
        <v>15</v>
      </c>
      <c r="C36" s="32">
        <v>62869.5804</v>
      </c>
      <c r="D36" s="32">
        <v>67753.719</v>
      </c>
      <c r="E36" s="32">
        <v>70331.6333</v>
      </c>
      <c r="F36" s="32">
        <v>77296.74295</v>
      </c>
      <c r="G36" s="32">
        <v>93577.5526</v>
      </c>
      <c r="H36" s="32">
        <v>92975.07188</v>
      </c>
      <c r="I36" s="32">
        <v>101118.99176</v>
      </c>
      <c r="J36" s="32">
        <v>100125.8544</v>
      </c>
      <c r="K36" s="32">
        <v>102213.75232</v>
      </c>
      <c r="L36" s="32">
        <v>100209.67341</v>
      </c>
      <c r="M36" s="34">
        <v>104175.563</v>
      </c>
      <c r="N36" s="32">
        <v>95200.20284</v>
      </c>
    </row>
    <row r="37" spans="2:14" ht="12.75">
      <c r="B37" s="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2:14" ht="15.75">
      <c r="B38" s="7" t="s">
        <v>3</v>
      </c>
      <c r="C38" s="32">
        <f>C20</f>
        <v>453799.76154</v>
      </c>
      <c r="D38" s="32">
        <f aca="true" t="shared" si="7" ref="D38:L38">D20</f>
        <v>481452.87247650005</v>
      </c>
      <c r="E38" s="32">
        <f t="shared" si="7"/>
        <v>502320.35806</v>
      </c>
      <c r="F38" s="32">
        <f t="shared" si="7"/>
        <v>599394.3109</v>
      </c>
      <c r="G38" s="32">
        <f t="shared" si="7"/>
        <v>603884.0723100001</v>
      </c>
      <c r="H38" s="32">
        <f t="shared" si="7"/>
        <v>626542.356715</v>
      </c>
      <c r="I38" s="32">
        <f t="shared" si="7"/>
        <v>641561.810134</v>
      </c>
      <c r="J38" s="32">
        <f t="shared" si="7"/>
        <v>535538.446943</v>
      </c>
      <c r="K38" s="32">
        <f t="shared" si="7"/>
        <v>588109.51955</v>
      </c>
      <c r="L38" s="32">
        <f t="shared" si="7"/>
        <v>524602.6087699999</v>
      </c>
      <c r="M38" s="32">
        <f>SUM(M27:M36)</f>
        <v>519342.79539</v>
      </c>
      <c r="N38" s="32">
        <f>SUM(N27:N36)</f>
        <v>538861.2637100001</v>
      </c>
    </row>
    <row r="41" spans="2:12" ht="12.75">
      <c r="B41" s="22" t="s">
        <v>17</v>
      </c>
      <c r="L41" s="31"/>
    </row>
    <row r="42" spans="2:14" ht="14.25">
      <c r="B42" s="2" t="s">
        <v>1</v>
      </c>
      <c r="C42" s="12">
        <v>2009</v>
      </c>
      <c r="D42" s="12">
        <v>2010</v>
      </c>
      <c r="E42" s="12">
        <v>2011</v>
      </c>
      <c r="F42" s="12">
        <v>2012</v>
      </c>
      <c r="G42" s="12">
        <v>2013</v>
      </c>
      <c r="H42" s="12">
        <v>2014</v>
      </c>
      <c r="I42" s="12">
        <v>2015</v>
      </c>
      <c r="J42" s="12">
        <v>2016</v>
      </c>
      <c r="K42" s="12">
        <v>2017</v>
      </c>
      <c r="L42" s="12">
        <v>2018</v>
      </c>
      <c r="M42" s="33">
        <v>2019</v>
      </c>
      <c r="N42" s="33" t="s">
        <v>16</v>
      </c>
    </row>
    <row r="43" spans="2:14" ht="15.75">
      <c r="B43" s="7" t="s">
        <v>0</v>
      </c>
      <c r="C43" s="36">
        <f>C27/C$38</f>
        <v>0.13577851542032787</v>
      </c>
      <c r="D43" s="36">
        <f>D27/D$38</f>
        <v>0.10673728953399965</v>
      </c>
      <c r="E43" s="36">
        <f aca="true" t="shared" si="8" ref="E43:N43">E27/E$38</f>
        <v>0.12122947963961721</v>
      </c>
      <c r="F43" s="36">
        <f t="shared" si="8"/>
        <v>0.12877721933012762</v>
      </c>
      <c r="G43" s="36">
        <f t="shared" si="8"/>
        <v>0.13245706695661663</v>
      </c>
      <c r="H43" s="36">
        <f t="shared" si="8"/>
        <v>0.13084146525992946</v>
      </c>
      <c r="I43" s="36">
        <f t="shared" si="8"/>
        <v>0.1403095159937879</v>
      </c>
      <c r="J43" s="36">
        <f t="shared" si="8"/>
        <v>0.1442131161280007</v>
      </c>
      <c r="K43" s="36">
        <f t="shared" si="8"/>
        <v>0.171982690702562</v>
      </c>
      <c r="L43" s="36">
        <f t="shared" si="8"/>
        <v>0.148000993689378</v>
      </c>
      <c r="M43" s="36">
        <f t="shared" si="8"/>
        <v>0.1466401992595475</v>
      </c>
      <c r="N43" s="36">
        <f t="shared" si="8"/>
        <v>0.15615021837101944</v>
      </c>
    </row>
    <row r="44" spans="2:14" ht="15.75">
      <c r="B44" s="7" t="s">
        <v>9</v>
      </c>
      <c r="C44" s="36">
        <f aca="true" t="shared" si="9" ref="C44:D54">C28/C$38</f>
        <v>0.15014923271173652</v>
      </c>
      <c r="D44" s="36">
        <f t="shared" si="9"/>
        <v>0.16236207267371844</v>
      </c>
      <c r="E44" s="36">
        <f aca="true" t="shared" si="10" ref="E44:N44">E28/E$38</f>
        <v>0.1487808978689117</v>
      </c>
      <c r="F44" s="36">
        <f t="shared" si="10"/>
        <v>0.16446010874208314</v>
      </c>
      <c r="G44" s="36">
        <f t="shared" si="10"/>
        <v>0.1545602992689734</v>
      </c>
      <c r="H44" s="36">
        <f t="shared" si="10"/>
        <v>0.1546168985572125</v>
      </c>
      <c r="I44" s="36">
        <f t="shared" si="10"/>
        <v>0.1602777878541785</v>
      </c>
      <c r="J44" s="36">
        <f t="shared" si="10"/>
        <v>0.139971285998031</v>
      </c>
      <c r="K44" s="36">
        <f t="shared" si="10"/>
        <v>0.15106752712994748</v>
      </c>
      <c r="L44" s="36">
        <f t="shared" si="10"/>
        <v>0.15433935067505175</v>
      </c>
      <c r="M44" s="36">
        <f t="shared" si="10"/>
        <v>0.166539992020202</v>
      </c>
      <c r="N44" s="36">
        <f t="shared" si="10"/>
        <v>0.17575749339995175</v>
      </c>
    </row>
    <row r="45" spans="2:14" ht="15.75">
      <c r="B45" s="7" t="s">
        <v>2</v>
      </c>
      <c r="C45" s="36">
        <f t="shared" si="9"/>
        <v>0.13649663483690513</v>
      </c>
      <c r="D45" s="36">
        <f t="shared" si="9"/>
        <v>0.10471173716480572</v>
      </c>
      <c r="E45" s="36">
        <f aca="true" t="shared" si="11" ref="E45:N45">E29/E$38</f>
        <v>0.11366132414083906</v>
      </c>
      <c r="F45" s="36">
        <f t="shared" si="11"/>
        <v>0.17709421080526308</v>
      </c>
      <c r="G45" s="36">
        <f t="shared" si="11"/>
        <v>0.09041113838480665</v>
      </c>
      <c r="H45" s="36">
        <f t="shared" si="11"/>
        <v>0.0884165817143608</v>
      </c>
      <c r="I45" s="36">
        <f t="shared" si="11"/>
        <v>0.09067832808010984</v>
      </c>
      <c r="J45" s="36">
        <f t="shared" si="11"/>
        <v>0.08578607930438616</v>
      </c>
      <c r="K45" s="36">
        <f t="shared" si="11"/>
        <v>0.09040193166857914</v>
      </c>
      <c r="L45" s="36">
        <f t="shared" si="11"/>
        <v>0.06985686113136941</v>
      </c>
      <c r="M45" s="36">
        <f t="shared" si="11"/>
        <v>0.06692184681969157</v>
      </c>
      <c r="N45" s="36">
        <f t="shared" si="11"/>
        <v>0.055388018827908406</v>
      </c>
    </row>
    <row r="46" spans="2:14" ht="15.75">
      <c r="B46" s="7" t="s">
        <v>5</v>
      </c>
      <c r="C46" s="36">
        <f t="shared" si="9"/>
        <v>0.05373912828257499</v>
      </c>
      <c r="D46" s="36">
        <f t="shared" si="9"/>
        <v>0.04400567220841358</v>
      </c>
      <c r="E46" s="36">
        <f aca="true" t="shared" si="12" ref="E46:N46">E30/E$38</f>
        <v>0.06217170028826443</v>
      </c>
      <c r="F46" s="36">
        <f t="shared" si="12"/>
        <v>0.052281238126779817</v>
      </c>
      <c r="G46" s="36">
        <f t="shared" si="12"/>
        <v>0.05210844061448665</v>
      </c>
      <c r="H46" s="36">
        <f t="shared" si="12"/>
        <v>0.0480553034161356</v>
      </c>
      <c r="I46" s="36">
        <f t="shared" si="12"/>
        <v>0.04963658108693954</v>
      </c>
      <c r="J46" s="36">
        <f t="shared" si="12"/>
        <v>0.05776688086465754</v>
      </c>
      <c r="K46" s="36">
        <f t="shared" si="12"/>
        <v>0.055376950750465025</v>
      </c>
      <c r="L46" s="36">
        <f t="shared" si="12"/>
        <v>0.07377425756753735</v>
      </c>
      <c r="M46" s="36">
        <f t="shared" si="12"/>
        <v>0.08583641940488228</v>
      </c>
      <c r="N46" s="36">
        <f t="shared" si="12"/>
        <v>0.06883032611147344</v>
      </c>
    </row>
    <row r="47" spans="2:14" ht="15.75">
      <c r="B47" s="30" t="s">
        <v>11</v>
      </c>
      <c r="C47" s="36">
        <f t="shared" si="9"/>
        <v>0.05957427105791247</v>
      </c>
      <c r="D47" s="36">
        <f t="shared" si="9"/>
        <v>0.06175435867079851</v>
      </c>
      <c r="E47" s="36">
        <f aca="true" t="shared" si="13" ref="E47:N47">E31/E$38</f>
        <v>0.041794488244675784</v>
      </c>
      <c r="F47" s="36">
        <f t="shared" si="13"/>
        <v>0.047397050778381015</v>
      </c>
      <c r="G47" s="36">
        <f t="shared" si="13"/>
        <v>0.08538766634919594</v>
      </c>
      <c r="H47" s="36">
        <f t="shared" si="13"/>
        <v>0.13754704445177823</v>
      </c>
      <c r="I47" s="36">
        <f t="shared" si="13"/>
        <v>0.09301151190332925</v>
      </c>
      <c r="J47" s="36">
        <f t="shared" si="13"/>
        <v>0.022459510906562778</v>
      </c>
      <c r="K47" s="36">
        <f t="shared" si="13"/>
        <v>0.015537302145681617</v>
      </c>
      <c r="L47" s="36">
        <f t="shared" si="13"/>
        <v>0.010239582400466303</v>
      </c>
      <c r="M47" s="36">
        <f t="shared" si="13"/>
        <v>0.011830151596473465</v>
      </c>
      <c r="N47" s="36">
        <f t="shared" si="13"/>
        <v>0.006777170017485946</v>
      </c>
    </row>
    <row r="48" spans="2:14" ht="15.75">
      <c r="B48" s="30" t="s">
        <v>12</v>
      </c>
      <c r="C48" s="36">
        <f t="shared" si="9"/>
        <v>0.052685271536645775</v>
      </c>
      <c r="D48" s="36">
        <f t="shared" si="9"/>
        <v>0.06266629646388214</v>
      </c>
      <c r="E48" s="36">
        <f aca="true" t="shared" si="14" ref="E48:N48">E32/E$38</f>
        <v>0.05819191305105033</v>
      </c>
      <c r="F48" s="36">
        <f t="shared" si="14"/>
        <v>0.04726783285189835</v>
      </c>
      <c r="G48" s="36">
        <f t="shared" si="14"/>
        <v>0.04224186331396574</v>
      </c>
      <c r="H48" s="36">
        <f t="shared" si="14"/>
        <v>0.05405643242952536</v>
      </c>
      <c r="I48" s="36">
        <f t="shared" si="14"/>
        <v>0.07312011333748485</v>
      </c>
      <c r="J48" s="36">
        <f t="shared" si="14"/>
        <v>0.10139033641739495</v>
      </c>
      <c r="K48" s="36">
        <f t="shared" si="14"/>
        <v>0.09245652109424352</v>
      </c>
      <c r="L48" s="36">
        <f t="shared" si="14"/>
        <v>0.08365659645288011</v>
      </c>
      <c r="M48" s="36">
        <f t="shared" si="14"/>
        <v>0.07196760854636026</v>
      </c>
      <c r="N48" s="36">
        <f t="shared" si="14"/>
        <v>0.06985795470030075</v>
      </c>
    </row>
    <row r="49" spans="2:14" ht="15.75">
      <c r="B49" s="7" t="s">
        <v>13</v>
      </c>
      <c r="C49" s="36">
        <f t="shared" si="9"/>
        <v>0.04311531159382372</v>
      </c>
      <c r="D49" s="36">
        <f t="shared" si="9"/>
        <v>0.04895628907302962</v>
      </c>
      <c r="E49" s="36">
        <f aca="true" t="shared" si="15" ref="E49:N49">E33/E$38</f>
        <v>0.04814597021988753</v>
      </c>
      <c r="F49" s="36">
        <f t="shared" si="15"/>
        <v>0.025872369103261704</v>
      </c>
      <c r="G49" s="36">
        <f t="shared" si="15"/>
        <v>0.03422823625887792</v>
      </c>
      <c r="H49" s="36">
        <f t="shared" si="15"/>
        <v>0.02116723292186399</v>
      </c>
      <c r="I49" s="36">
        <f t="shared" si="15"/>
        <v>0.015196933243210987</v>
      </c>
      <c r="J49" s="36">
        <f t="shared" si="15"/>
        <v>0.0073241482892403365</v>
      </c>
      <c r="K49" s="36">
        <f t="shared" si="15"/>
        <v>0.0024699481163159486</v>
      </c>
      <c r="L49" s="36">
        <f t="shared" si="15"/>
        <v>0.0019529579778532523</v>
      </c>
      <c r="M49" s="36">
        <f t="shared" si="15"/>
        <v>0.0006077488756977517</v>
      </c>
      <c r="N49" s="36">
        <f t="shared" si="15"/>
        <v>0.0007541625783268532</v>
      </c>
    </row>
    <row r="50" spans="2:14" ht="15.75">
      <c r="B50" s="30" t="s">
        <v>14</v>
      </c>
      <c r="C50" s="36">
        <f t="shared" si="9"/>
        <v>0.14851689987955033</v>
      </c>
      <c r="D50" s="36">
        <f t="shared" si="9"/>
        <v>0.18560779658524476</v>
      </c>
      <c r="E50" s="36">
        <f aca="true" t="shared" si="16" ref="E50:N50">E34/E$38</f>
        <v>0.1721445053391034</v>
      </c>
      <c r="F50" s="36">
        <f t="shared" si="16"/>
        <v>0.14306578157413738</v>
      </c>
      <c r="G50" s="36">
        <f t="shared" si="16"/>
        <v>0.1784598853514345</v>
      </c>
      <c r="H50" s="36">
        <f t="shared" si="16"/>
        <v>0.1458392403493387</v>
      </c>
      <c r="I50" s="36">
        <f t="shared" si="16"/>
        <v>0.14695706019394725</v>
      </c>
      <c r="J50" s="36">
        <f t="shared" si="16"/>
        <v>0.15955412629617347</v>
      </c>
      <c r="K50" s="36">
        <f t="shared" si="16"/>
        <v>0.16117295035885124</v>
      </c>
      <c r="L50" s="36">
        <f t="shared" si="16"/>
        <v>0.16816599545100278</v>
      </c>
      <c r="M50" s="36">
        <f t="shared" si="16"/>
        <v>0.1498642170082536</v>
      </c>
      <c r="N50" s="36">
        <f t="shared" si="16"/>
        <v>0.19817024501777764</v>
      </c>
    </row>
    <row r="51" spans="2:14" ht="15.75">
      <c r="B51" s="7" t="s">
        <v>4</v>
      </c>
      <c r="C51" s="36">
        <f t="shared" si="9"/>
        <v>0.08140437893717103</v>
      </c>
      <c r="D51" s="36">
        <f t="shared" si="9"/>
        <v>0.08247086323477708</v>
      </c>
      <c r="E51" s="36">
        <f aca="true" t="shared" si="17" ref="E51:N51">E35/E$38</f>
        <v>0.09386621753117962</v>
      </c>
      <c r="F51" s="36">
        <f t="shared" si="17"/>
        <v>0.08482610292656348</v>
      </c>
      <c r="G51" s="36">
        <f t="shared" si="17"/>
        <v>0.07518593877848193</v>
      </c>
      <c r="H51" s="36">
        <f t="shared" si="17"/>
        <v>0.07106588804857736</v>
      </c>
      <c r="I51" s="36">
        <f t="shared" si="17"/>
        <v>0.07319837309236253</v>
      </c>
      <c r="J51" s="36">
        <f t="shared" si="17"/>
        <v>0.09457155361880222</v>
      </c>
      <c r="K51" s="36">
        <f t="shared" si="17"/>
        <v>0.0857336376200476</v>
      </c>
      <c r="L51" s="36">
        <f t="shared" si="17"/>
        <v>0.0989932462817173</v>
      </c>
      <c r="M51" s="36">
        <f t="shared" si="17"/>
        <v>0.09920067719686328</v>
      </c>
      <c r="N51" s="36">
        <f t="shared" si="17"/>
        <v>0.09164518412401061</v>
      </c>
    </row>
    <row r="52" spans="2:14" ht="15.75">
      <c r="B52" s="7" t="s">
        <v>15</v>
      </c>
      <c r="C52" s="36">
        <f t="shared" si="9"/>
        <v>0.13854035574335222</v>
      </c>
      <c r="D52" s="36">
        <f t="shared" si="9"/>
        <v>0.1407276243913304</v>
      </c>
      <c r="E52" s="36">
        <f aca="true" t="shared" si="18" ref="E52:N52">E36/E$38</f>
        <v>0.14001350367647092</v>
      </c>
      <c r="F52" s="36">
        <f t="shared" si="18"/>
        <v>0.12895808576150433</v>
      </c>
      <c r="G52" s="36">
        <f t="shared" si="18"/>
        <v>0.15495946472316055</v>
      </c>
      <c r="H52" s="36">
        <f t="shared" si="18"/>
        <v>0.14839391285127793</v>
      </c>
      <c r="I52" s="36">
        <f t="shared" si="18"/>
        <v>0.1576137952146493</v>
      </c>
      <c r="J52" s="36">
        <f t="shared" si="18"/>
        <v>0.18696296217675085</v>
      </c>
      <c r="K52" s="36">
        <f t="shared" si="18"/>
        <v>0.17380054041330642</v>
      </c>
      <c r="L52" s="36">
        <f t="shared" si="18"/>
        <v>0.19102015837274391</v>
      </c>
      <c r="M52" s="36">
        <f t="shared" si="18"/>
        <v>0.20059113927202832</v>
      </c>
      <c r="N52" s="36">
        <f t="shared" si="18"/>
        <v>0.17666922685174502</v>
      </c>
    </row>
    <row r="53" spans="2:14" ht="12.75">
      <c r="B53" s="3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2:14" ht="15.75">
      <c r="B54" s="7" t="s">
        <v>3</v>
      </c>
      <c r="C54" s="36">
        <f t="shared" si="9"/>
        <v>1</v>
      </c>
      <c r="D54" s="36">
        <f t="shared" si="9"/>
        <v>1</v>
      </c>
      <c r="E54" s="36">
        <f aca="true" t="shared" si="19" ref="E54:N54">E38/E$38</f>
        <v>1</v>
      </c>
      <c r="F54" s="36">
        <f t="shared" si="19"/>
        <v>1</v>
      </c>
      <c r="G54" s="36">
        <f t="shared" si="19"/>
        <v>1</v>
      </c>
      <c r="H54" s="36">
        <f t="shared" si="19"/>
        <v>1</v>
      </c>
      <c r="I54" s="36">
        <f t="shared" si="19"/>
        <v>1</v>
      </c>
      <c r="J54" s="36">
        <f t="shared" si="19"/>
        <v>1</v>
      </c>
      <c r="K54" s="36">
        <f t="shared" si="19"/>
        <v>1</v>
      </c>
      <c r="L54" s="36">
        <f t="shared" si="19"/>
        <v>1</v>
      </c>
      <c r="M54" s="36">
        <f t="shared" si="19"/>
        <v>1</v>
      </c>
      <c r="N54" s="36">
        <f t="shared" si="19"/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N44" sqref="N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E24" sqref="E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 Analyst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Belize</dc:creator>
  <cp:keywords/>
  <dc:description/>
  <cp:lastModifiedBy>Alfonso Bautista</cp:lastModifiedBy>
  <cp:lastPrinted>2006-12-12T15:31:38Z</cp:lastPrinted>
  <dcterms:created xsi:type="dcterms:W3CDTF">2001-02-14T06:00:33Z</dcterms:created>
  <dcterms:modified xsi:type="dcterms:W3CDTF">2021-11-01T14:50:42Z</dcterms:modified>
  <cp:category/>
  <cp:version/>
  <cp:contentType/>
  <cp:contentStatus/>
</cp:coreProperties>
</file>