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0" windowWidth="11010" windowHeight="6930" firstSheet="2" activeTab="2"/>
  </bookViews>
  <sheets>
    <sheet name="Sheet4" sheetId="1" r:id="rId1"/>
    <sheet name="agriproductionstats" sheetId="2" r:id="rId2"/>
    <sheet name="mainimportsbelize" sheetId="3" r:id="rId3"/>
  </sheets>
  <definedNames>
    <definedName name="_xlnm.Print_Area" localSheetId="2">'mainimportsbelize'!$A$3:$K$41</definedName>
  </definedNames>
  <calcPr fullCalcOnLoad="1"/>
</workbook>
</file>

<file path=xl/sharedStrings.xml><?xml version="1.0" encoding="utf-8"?>
<sst xmlns="http://schemas.openxmlformats.org/spreadsheetml/2006/main" count="312" uniqueCount="174">
  <si>
    <t>PRODUCTS</t>
  </si>
  <si>
    <t xml:space="preserve">1.  GRAINS, BEANS </t>
  </si>
  <si>
    <t>BLACK BEANS</t>
  </si>
  <si>
    <t xml:space="preserve">Mechanized </t>
  </si>
  <si>
    <t xml:space="preserve">     Production (lbs)</t>
  </si>
  <si>
    <t xml:space="preserve">      Acres</t>
  </si>
  <si>
    <t xml:space="preserve">       Yield (lb)</t>
  </si>
  <si>
    <t>Milpa</t>
  </si>
  <si>
    <t xml:space="preserve">      Yield</t>
  </si>
  <si>
    <t>Total Production</t>
  </si>
  <si>
    <t>Total Acres</t>
  </si>
  <si>
    <t>Average Yield</t>
  </si>
  <si>
    <t>R.K. BEANS</t>
  </si>
  <si>
    <t xml:space="preserve">      Milpa:</t>
  </si>
  <si>
    <t xml:space="preserve">           Production (lbs)</t>
  </si>
  <si>
    <t xml:space="preserve">           Acres</t>
  </si>
  <si>
    <t xml:space="preserve">          Yield (lb)</t>
  </si>
  <si>
    <t xml:space="preserve">      Mechanized:</t>
  </si>
  <si>
    <t xml:space="preserve">           Yield (lbs)</t>
  </si>
  <si>
    <t>Total production</t>
  </si>
  <si>
    <t>Total acres</t>
  </si>
  <si>
    <t>COWPEA(Blackeye peas)</t>
  </si>
  <si>
    <t xml:space="preserve">     Acres</t>
  </si>
  <si>
    <t xml:space="preserve">    Yield (lb)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</si>
  <si>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</si>
  <si>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</si>
  <si>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</si>
  <si>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</si>
  <si>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    Yield (lb)</t>
  </si>
  <si>
    <t xml:space="preserve">     Mechanized:</t>
  </si>
  <si>
    <t>Average yield</t>
  </si>
  <si>
    <t>RICE</t>
  </si>
  <si>
    <t>SORGHUM</t>
  </si>
  <si>
    <t xml:space="preserve">     Yield (lb)</t>
  </si>
  <si>
    <t>SOYBEANS</t>
  </si>
  <si>
    <t>CONT'D</t>
  </si>
  <si>
    <t>1.  GRAINS, BEANS &amp; sUGAR</t>
  </si>
  <si>
    <t>Total Production  (Sugarcane)</t>
  </si>
  <si>
    <t>BELIZE SUGAR INDUSTRY</t>
  </si>
  <si>
    <t>SUGAR</t>
  </si>
  <si>
    <t xml:space="preserve">     Production (L.Tons)</t>
  </si>
  <si>
    <t xml:space="preserve">          Sugar (L. Tons)</t>
  </si>
  <si>
    <t xml:space="preserve">      Sugarcane (L.Tons)</t>
  </si>
  <si>
    <t xml:space="preserve">          Acres</t>
  </si>
  <si>
    <t xml:space="preserve">          Yield (lbs)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</si>
  <si>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</si>
  <si>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</si>
  <si>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</si>
  <si>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</si>
  <si>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</si>
  <si>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</si>
  <si>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Sugarcane (L.Tons)</t>
  </si>
  <si>
    <t xml:space="preserve">          Yield (L. Tons)</t>
  </si>
  <si>
    <t xml:space="preserve">     H.T. Molasses (L. Tons)</t>
  </si>
  <si>
    <t xml:space="preserve">     C.J.M. (L. Tons)</t>
  </si>
  <si>
    <t>HONEY</t>
  </si>
  <si>
    <t xml:space="preserve">     Production</t>
  </si>
  <si>
    <t xml:space="preserve">     No. of Hives</t>
  </si>
  <si>
    <t xml:space="preserve">     Yield (lbs/Hive)</t>
  </si>
  <si>
    <t>2.  VEGETABLES</t>
  </si>
  <si>
    <t>CABBAGE</t>
  </si>
  <si>
    <t>CUCUMBER</t>
  </si>
  <si>
    <t>HOT PEPPER</t>
  </si>
  <si>
    <t>OKRA</t>
  </si>
  <si>
    <t>SQUASH</t>
  </si>
  <si>
    <t>NA</t>
  </si>
  <si>
    <t>PUMPKIN</t>
  </si>
  <si>
    <t>SWEET PEPPER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</si>
  <si>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</si>
  <si>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</si>
  <si>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</si>
  <si>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</si>
  <si>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</si>
  <si>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</si>
  <si>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</si>
  <si>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</si>
  <si>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</si>
  <si>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</si>
  <si>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>CITRUS</t>
  </si>
  <si>
    <t xml:space="preserve">     Orange:</t>
  </si>
  <si>
    <t xml:space="preserve">          Production (90 lb Boxes)</t>
  </si>
  <si>
    <t xml:space="preserve">          Yield </t>
  </si>
  <si>
    <t xml:space="preserve">     Grapefruit:</t>
  </si>
  <si>
    <t xml:space="preserve">          Production ( 80 lb Boxes)</t>
  </si>
  <si>
    <t xml:space="preserve">        Yield</t>
  </si>
  <si>
    <t>BANANA (Exports)</t>
  </si>
  <si>
    <t xml:space="preserve">     Production (40 lb Boxes)</t>
  </si>
  <si>
    <t xml:space="preserve">                         (28 lb Boxes)</t>
  </si>
  <si>
    <t xml:space="preserve">     33 lb boxes</t>
  </si>
  <si>
    <t>Total boxes</t>
  </si>
  <si>
    <t xml:space="preserve">     Yield</t>
  </si>
  <si>
    <t>MANGOES</t>
  </si>
  <si>
    <t xml:space="preserve">     Yield  (lb)</t>
  </si>
  <si>
    <t>PAPAYA (LOCAL)</t>
  </si>
  <si>
    <t>PAPAYA (EXPORT)</t>
  </si>
  <si>
    <t>PEANUTS</t>
  </si>
  <si>
    <t xml:space="preserve">     Production (lb)</t>
  </si>
  <si>
    <t>PINEAPPLE</t>
  </si>
  <si>
    <t>PLANTAIN</t>
  </si>
  <si>
    <t xml:space="preserve">     Production (Bunches)</t>
  </si>
  <si>
    <t xml:space="preserve">     Yield (Bunches)</t>
  </si>
  <si>
    <t>WATERMELON</t>
  </si>
  <si>
    <t>COCONUT</t>
  </si>
  <si>
    <t xml:space="preserve">     Production (Nuts)</t>
  </si>
  <si>
    <t xml:space="preserve">     Yield (Nuts)</t>
  </si>
  <si>
    <t>COCOA</t>
  </si>
  <si>
    <t>CANTELOUPE</t>
  </si>
  <si>
    <t>ANNATO</t>
  </si>
  <si>
    <t>COFFEE</t>
  </si>
  <si>
    <t xml:space="preserve">      Production (lbs)</t>
  </si>
  <si>
    <t xml:space="preserve">      Yield (lb)</t>
  </si>
  <si>
    <t>AVOCADO</t>
  </si>
  <si>
    <t>CASHEW</t>
  </si>
  <si>
    <t>SOURSOP</t>
  </si>
  <si>
    <t>5.  LIVESTOCK</t>
  </si>
  <si>
    <t>CATTLE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</si>
  <si>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</si>
  <si>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</si>
  <si>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</si>
  <si>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</si>
  <si>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</si>
  <si>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 xml:space="preserve">          Liveweight (lb/Head)</t>
  </si>
  <si>
    <t xml:space="preserve">          Dressweight (lb/Head)</t>
  </si>
  <si>
    <t>MILK</t>
  </si>
  <si>
    <t>PIGS</t>
  </si>
  <si>
    <t xml:space="preserve">     Pig Population (Heads):</t>
  </si>
  <si>
    <t xml:space="preserve">          Dressweight (lb/Bird)</t>
  </si>
  <si>
    <t>LAYERS</t>
  </si>
  <si>
    <t xml:space="preserve">     Eggs (Doz)</t>
  </si>
  <si>
    <t xml:space="preserve">     Eggs</t>
  </si>
  <si>
    <t>TURKEY</t>
  </si>
  <si>
    <t xml:space="preserve">     No. of  Turkey (Slaughtered)</t>
  </si>
  <si>
    <t>57926*</t>
  </si>
  <si>
    <t>*57926 cattle population was taken from the 1994 census</t>
  </si>
  <si>
    <t>COCO YAMS</t>
  </si>
  <si>
    <t>POULTRY</t>
  </si>
  <si>
    <t>IMPORTS</t>
  </si>
  <si>
    <t>MEAT;#</t>
  </si>
  <si>
    <t>BEEF</t>
  </si>
  <si>
    <t>PORK</t>
  </si>
  <si>
    <t>OTHER</t>
  </si>
  <si>
    <t>DAIRY</t>
  </si>
  <si>
    <t>EGGS</t>
  </si>
  <si>
    <t>FLOUR</t>
  </si>
  <si>
    <t>OTHER CEREALS*</t>
  </si>
  <si>
    <t>FRUITS AND VEGET.</t>
  </si>
  <si>
    <t>RK.BEANS</t>
  </si>
  <si>
    <t>OTHER FOOD*</t>
  </si>
  <si>
    <t>TOTAL FOOD</t>
  </si>
  <si>
    <t>INPUTS:</t>
  </si>
  <si>
    <t>SEEDS</t>
  </si>
  <si>
    <t>FERTILIZERS</t>
  </si>
  <si>
    <t>HERBICIDES</t>
  </si>
  <si>
    <t>INSECTICIDES</t>
  </si>
  <si>
    <t>FUNGICIDES</t>
  </si>
  <si>
    <t>ANIMAL FEED</t>
  </si>
  <si>
    <t>TOTAL INPUTS</t>
  </si>
  <si>
    <t>TOTAL AG. IMPORTS</t>
  </si>
  <si>
    <t>OTHER IMPORTS</t>
  </si>
  <si>
    <t>TOTAL IMPORTS</t>
  </si>
  <si>
    <t># INCLUDES FRESH, CHILLED, PRESERVED, PROCESSED &amp; PRODUCTS</t>
  </si>
  <si>
    <t>* INCLUDES PROCESSED AND UNPROCESSED PRODUCTS</t>
  </si>
  <si>
    <t>Table 2: Production Statistics</t>
  </si>
  <si>
    <t>a:\table2prodimportsvalueproductstat8500</t>
  </si>
  <si>
    <t>63655**</t>
  </si>
  <si>
    <t>** Cattle population based on Dec 2000 survey</t>
  </si>
  <si>
    <t xml:space="preserve">% Change </t>
  </si>
  <si>
    <t>to 2000</t>
  </si>
  <si>
    <t>from 1999</t>
  </si>
  <si>
    <t>exc Ani. Feed &amp; Seed</t>
  </si>
  <si>
    <t>($' 000 bze)</t>
  </si>
  <si>
    <t>p=Preliminary</t>
  </si>
  <si>
    <t>Source: Statistical Institute of Belize</t>
  </si>
  <si>
    <t>Agriculture Imports 2000 - 2020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</si>
</sst>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* #,##0.0_);_(* \(#,##0.0\);_(* &quot;-&quot;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0.00000"/>
    <numFmt numFmtId="176" formatCode="_(* #,##0.00000_);_(* \(#,##0.00000\);_(* &quot;-&quot;??_);_(@_)"/>
    <numFmt numFmtId="177" formatCode="_(&quot;$&quot;* #,##0.0000_);_(&quot;$&quot;* \(#,##0.0000\);_(&quot;$&quot;* &quot;-&quot;??_);_(@_)"/>
    <numFmt numFmtId="178" formatCode="0.000000"/>
    <numFmt numFmtId="179" formatCode="0.000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Bazooka"/>
      <family val="0"/>
    </font>
    <font>
      <b/>
      <sz val="10"/>
      <name val="Times New Roman"/>
      <family val="1"/>
    </font>
    <font>
      <b/>
      <i/>
      <u val="single"/>
      <sz val="10"/>
      <name val="Unicorn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Unicorn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left"/>
      <protection/>
    </xf>
    <xf numFmtId="3" fontId="3" fillId="0" borderId="10" xfId="0" applyNumberFormat="1" applyFont="1" applyBorder="1" applyAlignment="1" applyProtection="1">
      <alignment horizontal="left"/>
      <protection/>
    </xf>
    <xf numFmtId="164" fontId="5" fillId="0" borderId="10" xfId="42" applyNumberFormat="1" applyFont="1" applyBorder="1" applyAlignment="1">
      <alignment horizontal="center"/>
    </xf>
    <xf numFmtId="164" fontId="3" fillId="0" borderId="10" xfId="42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left"/>
      <protection/>
    </xf>
    <xf numFmtId="3" fontId="5" fillId="0" borderId="10" xfId="0" applyNumberFormat="1" applyFont="1" applyBorder="1" applyAlignment="1" applyProtection="1">
      <alignment horizontal="center"/>
      <protection/>
    </xf>
    <xf numFmtId="164" fontId="5" fillId="0" borderId="1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3" fillId="0" borderId="10" xfId="0" applyNumberFormat="1" applyFont="1" applyBorder="1" applyAlignment="1" applyProtection="1">
      <alignment horizontal="center"/>
      <protection/>
    </xf>
    <xf numFmtId="164" fontId="3" fillId="0" borderId="10" xfId="42" applyNumberFormat="1" applyFont="1" applyBorder="1" applyAlignment="1">
      <alignment horizontal="center"/>
    </xf>
    <xf numFmtId="3" fontId="3" fillId="33" borderId="10" xfId="0" applyNumberFormat="1" applyFont="1" applyFill="1" applyBorder="1" applyAlignment="1" applyProtection="1">
      <alignment/>
      <protection/>
    </xf>
    <xf numFmtId="164" fontId="3" fillId="33" borderId="10" xfId="42" applyNumberFormat="1" applyFont="1" applyFill="1" applyBorder="1" applyAlignment="1" applyProtection="1">
      <alignment horizontal="center"/>
      <protection/>
    </xf>
    <xf numFmtId="164" fontId="3" fillId="34" borderId="10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left"/>
      <protection/>
    </xf>
    <xf numFmtId="3" fontId="3" fillId="33" borderId="10" xfId="0" applyNumberFormat="1" applyFont="1" applyFill="1" applyBorder="1" applyAlignment="1" applyProtection="1">
      <alignment horizontal="left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164" fontId="3" fillId="34" borderId="10" xfId="42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3" fontId="7" fillId="33" borderId="10" xfId="0" applyNumberFormat="1" applyFont="1" applyFill="1" applyBorder="1" applyAlignment="1" applyProtection="1">
      <alignment horizontal="left"/>
      <protection/>
    </xf>
    <xf numFmtId="164" fontId="3" fillId="0" borderId="10" xfId="42" applyNumberFormat="1" applyFont="1" applyBorder="1" applyAlignment="1" applyProtection="1">
      <alignment horizontal="right"/>
      <protection/>
    </xf>
    <xf numFmtId="164" fontId="3" fillId="0" borderId="10" xfId="42" applyNumberFormat="1" applyFont="1" applyFill="1" applyBorder="1" applyAlignment="1" applyProtection="1">
      <alignment horizontal="center"/>
      <protection/>
    </xf>
    <xf numFmtId="164" fontId="1" fillId="0" borderId="10" xfId="42" applyNumberFormat="1" applyFont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 applyProtection="1">
      <alignment horizontal="left"/>
      <protection/>
    </xf>
    <xf numFmtId="3" fontId="3" fillId="0" borderId="10" xfId="42" applyNumberFormat="1" applyFont="1" applyFill="1" applyBorder="1" applyAlignment="1" applyProtection="1">
      <alignment horizontal="center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" fontId="3" fillId="34" borderId="10" xfId="42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42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164" fontId="0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66" fontId="13" fillId="0" borderId="10" xfId="44" applyNumberFormat="1" applyFont="1" applyBorder="1" applyAlignment="1">
      <alignment/>
    </xf>
    <xf numFmtId="166" fontId="13" fillId="0" borderId="10" xfId="44" applyNumberFormat="1" applyFont="1" applyFill="1" applyBorder="1" applyAlignment="1">
      <alignment/>
    </xf>
    <xf numFmtId="166" fontId="12" fillId="0" borderId="10" xfId="44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 applyProtection="1">
      <alignment horizontal="center"/>
      <protection/>
    </xf>
    <xf numFmtId="0" fontId="3" fillId="35" borderId="10" xfId="0" applyNumberFormat="1" applyFont="1" applyFill="1" applyBorder="1" applyAlignment="1" applyProtection="1">
      <alignment horizontal="center"/>
      <protection/>
    </xf>
    <xf numFmtId="1" fontId="3" fillId="35" borderId="10" xfId="0" applyNumberFormat="1" applyFont="1" applyFill="1" applyBorder="1" applyAlignment="1" applyProtection="1">
      <alignment horizontal="center"/>
      <protection/>
    </xf>
    <xf numFmtId="0" fontId="3" fillId="35" borderId="10" xfId="42" applyNumberFormat="1" applyFont="1" applyFill="1" applyBorder="1" applyAlignment="1" applyProtection="1">
      <alignment horizontal="center"/>
      <protection/>
    </xf>
    <xf numFmtId="9" fontId="13" fillId="0" borderId="10" xfId="59" applyFont="1" applyBorder="1" applyAlignment="1">
      <alignment/>
    </xf>
    <xf numFmtId="0" fontId="12" fillId="0" borderId="12" xfId="0" applyFont="1" applyFill="1" applyBorder="1" applyAlignment="1">
      <alignment horizontal="center"/>
    </xf>
    <xf numFmtId="166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6" fontId="13" fillId="0" borderId="10" xfId="44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166" fontId="12" fillId="0" borderId="10" xfId="44" applyNumberFormat="1" applyFont="1" applyBorder="1" applyAlignment="1">
      <alignment/>
    </xf>
    <xf numFmtId="166" fontId="1" fillId="0" borderId="10" xfId="44" applyNumberFormat="1" applyFont="1" applyBorder="1" applyAlignment="1">
      <alignment/>
    </xf>
    <xf numFmtId="166" fontId="1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166" fontId="12" fillId="0" borderId="13" xfId="44" applyNumberFormat="1" applyFont="1" applyBorder="1" applyAlignment="1">
      <alignment/>
    </xf>
    <xf numFmtId="166" fontId="13" fillId="0" borderId="10" xfId="44" applyNumberFormat="1" applyFont="1" applyBorder="1" applyAlignment="1">
      <alignment horizontal="left"/>
    </xf>
    <xf numFmtId="166" fontId="13" fillId="0" borderId="0" xfId="44" applyNumberFormat="1" applyFont="1" applyAlignment="1">
      <alignment/>
    </xf>
    <xf numFmtId="0" fontId="13" fillId="0" borderId="10" xfId="0" applyFont="1" applyBorder="1" applyAlignment="1">
      <alignment/>
    </xf>
    <xf numFmtId="166" fontId="13" fillId="0" borderId="10" xfId="44" applyNumberFormat="1" applyFont="1" applyFill="1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10" xfId="44" applyNumberFormat="1" applyFont="1" applyBorder="1" applyAlignment="1">
      <alignment/>
    </xf>
    <xf numFmtId="166" fontId="1" fillId="0" borderId="10" xfId="44" applyNumberFormat="1" applyFont="1" applyBorder="1" applyAlignment="1">
      <alignment/>
    </xf>
    <xf numFmtId="43" fontId="0" fillId="0" borderId="10" xfId="42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6" fontId="0" fillId="36" borderId="10" xfId="44" applyNumberFormat="1" applyFont="1" applyFill="1" applyBorder="1" applyAlignment="1">
      <alignment/>
    </xf>
    <xf numFmtId="166" fontId="13" fillId="36" borderId="10" xfId="44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166" fontId="51" fillId="0" borderId="10" xfId="44" applyNumberFormat="1" applyFont="1" applyBorder="1" applyAlignment="1">
      <alignment/>
    </xf>
    <xf numFmtId="166" fontId="12" fillId="0" borderId="11" xfId="44" applyNumberFormat="1" applyFont="1" applyBorder="1" applyAlignment="1">
      <alignment/>
    </xf>
    <xf numFmtId="0" fontId="12" fillId="0" borderId="10" xfId="44" applyNumberFormat="1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164" fontId="13" fillId="0" borderId="10" xfId="42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66" fontId="1" fillId="0" borderId="10" xfId="44" applyNumberFormat="1" applyFont="1" applyFill="1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0" fillId="0" borderId="0" xfId="0" applyNumberFormat="1" applyAlignment="1">
      <alignment/>
    </xf>
    <xf numFmtId="167" fontId="0" fillId="0" borderId="10" xfId="44" applyNumberFormat="1" applyFont="1" applyFill="1" applyBorder="1" applyAlignment="1">
      <alignment/>
    </xf>
    <xf numFmtId="44" fontId="0" fillId="0" borderId="10" xfId="44" applyNumberFormat="1" applyFont="1" applyFill="1" applyBorder="1" applyAlignment="1">
      <alignment/>
    </xf>
    <xf numFmtId="44" fontId="1" fillId="0" borderId="10" xfId="44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0"/>
  <sheetViews>
    <sheetView zoomScalePageLayoutView="0" workbookViewId="0" topLeftCell="A52">
      <selection activeCell="F334" sqref="F334"/>
    </sheetView>
  </sheetViews>
  <sheetFormatPr defaultColWidth="9.140625" defaultRowHeight="12.75"/>
  <cols>
    <col min="1" max="1" width="35.28125" style="3" customWidth="1"/>
    <col min="2" max="3" width="17.00390625" style="3" customWidth="1"/>
    <col min="4" max="4" width="16.00390625" style="3" customWidth="1"/>
    <col min="5" max="5" width="16.7109375" style="3" customWidth="1"/>
    <col min="6" max="6" width="16.00390625" style="3" customWidth="1"/>
    <col min="7" max="7" width="12.140625" style="3" customWidth="1"/>
    <col min="8" max="16384" width="9.140625" style="3" customWidth="1"/>
  </cols>
  <sheetData>
    <row r="1" ht="12.75">
      <c r="A1" s="3" t="s">
        <v>163</v>
      </c>
    </row>
    <row r="3" spans="1:3" ht="12.75">
      <c r="A3" s="2" t="s">
        <v>162</v>
      </c>
      <c r="B3" s="2"/>
      <c r="C3" s="2"/>
    </row>
    <row r="4" spans="1:3" ht="12.75">
      <c r="A4" s="2"/>
      <c r="B4" s="2"/>
      <c r="C4" s="2"/>
    </row>
    <row r="5" spans="1:7" s="4" customFormat="1" ht="12.75">
      <c r="A5" s="54" t="s">
        <v>0</v>
      </c>
      <c r="B5" s="55">
        <v>1990</v>
      </c>
      <c r="C5" s="55">
        <v>1994</v>
      </c>
      <c r="D5" s="56">
        <v>1996</v>
      </c>
      <c r="E5" s="56">
        <v>1999</v>
      </c>
      <c r="F5" s="56">
        <v>2000</v>
      </c>
      <c r="G5" s="51" t="s">
        <v>166</v>
      </c>
    </row>
    <row r="6" spans="1:7" s="4" customFormat="1" ht="12.75">
      <c r="A6" s="5"/>
      <c r="B6" s="5"/>
      <c r="C6" s="5"/>
      <c r="D6" s="6"/>
      <c r="E6" s="6"/>
      <c r="F6" s="6"/>
      <c r="G6" s="51" t="s">
        <v>168</v>
      </c>
    </row>
    <row r="7" spans="1:7" s="4" customFormat="1" ht="12.75">
      <c r="A7" s="7" t="s">
        <v>1</v>
      </c>
      <c r="B7" s="7"/>
      <c r="C7" s="7"/>
      <c r="D7" s="6"/>
      <c r="E7" s="6"/>
      <c r="F7" s="6"/>
      <c r="G7" s="51" t="s">
        <v>167</v>
      </c>
    </row>
    <row r="8" spans="1:7" s="4" customFormat="1" ht="12.75">
      <c r="A8" s="8" t="s">
        <v>2</v>
      </c>
      <c r="B8" s="8"/>
      <c r="C8" s="8"/>
      <c r="D8" s="9"/>
      <c r="E8" s="9"/>
      <c r="F8" s="10"/>
      <c r="G8" s="51"/>
    </row>
    <row r="9" spans="1:7" s="4" customFormat="1" ht="13.5">
      <c r="A9" s="11" t="s">
        <v>3</v>
      </c>
      <c r="B9" s="11"/>
      <c r="C9" s="11"/>
      <c r="D9" s="9"/>
      <c r="E9" s="9"/>
      <c r="F9" s="10"/>
      <c r="G9" s="51"/>
    </row>
    <row r="10" spans="1:7" s="14" customFormat="1" ht="12.75">
      <c r="A10" s="12" t="s">
        <v>4</v>
      </c>
      <c r="B10" s="12">
        <v>366300</v>
      </c>
      <c r="C10" s="12">
        <v>1301000</v>
      </c>
      <c r="D10" s="13">
        <v>1622659.84</v>
      </c>
      <c r="E10" s="9">
        <v>1761005</v>
      </c>
      <c r="F10" s="9">
        <v>1646200</v>
      </c>
      <c r="G10" s="53">
        <f>(F10-E10)/E10*100</f>
        <v>-6.519288701622085</v>
      </c>
    </row>
    <row r="11" spans="1:7" s="14" customFormat="1" ht="12.75">
      <c r="A11" s="12" t="s">
        <v>5</v>
      </c>
      <c r="B11" s="12">
        <v>371</v>
      </c>
      <c r="C11" s="12">
        <v>1948</v>
      </c>
      <c r="D11" s="13">
        <v>1773</v>
      </c>
      <c r="E11" s="9">
        <v>1940</v>
      </c>
      <c r="F11" s="9">
        <v>1995</v>
      </c>
      <c r="G11" s="53">
        <f aca="true" t="shared" si="0" ref="G11:G74">(F11-E11)/E11*100</f>
        <v>2.8350515463917527</v>
      </c>
    </row>
    <row r="12" spans="1:7" s="14" customFormat="1" ht="12.75">
      <c r="A12" s="12" t="s">
        <v>6</v>
      </c>
      <c r="B12" s="12">
        <v>987.33</v>
      </c>
      <c r="C12" s="12"/>
      <c r="D12" s="13">
        <f>D10/D11</f>
        <v>915.2057755217146</v>
      </c>
      <c r="E12" s="13">
        <f>E10/E11</f>
        <v>907.7345360824743</v>
      </c>
      <c r="F12" s="13">
        <f>F10/F11</f>
        <v>825.1629072681704</v>
      </c>
      <c r="G12" s="53">
        <f t="shared" si="0"/>
        <v>-9.096451168494662</v>
      </c>
    </row>
    <row r="13" spans="1:7" s="14" customFormat="1" ht="13.5">
      <c r="A13" s="11" t="s">
        <v>7</v>
      </c>
      <c r="B13" s="11"/>
      <c r="C13" s="11"/>
      <c r="D13" s="9"/>
      <c r="E13" s="9"/>
      <c r="F13" s="9"/>
      <c r="G13" s="53"/>
    </row>
    <row r="14" spans="1:7" s="14" customFormat="1" ht="12.75">
      <c r="A14" s="12" t="s">
        <v>4</v>
      </c>
      <c r="B14" s="12"/>
      <c r="C14" s="12"/>
      <c r="D14" s="9"/>
      <c r="E14" s="13">
        <v>201505</v>
      </c>
      <c r="F14" s="9">
        <v>371800</v>
      </c>
      <c r="G14" s="53">
        <f t="shared" si="0"/>
        <v>84.51155058187142</v>
      </c>
    </row>
    <row r="15" spans="1:7" s="14" customFormat="1" ht="12.75">
      <c r="A15" s="12" t="s">
        <v>5</v>
      </c>
      <c r="B15" s="12"/>
      <c r="C15" s="12"/>
      <c r="D15" s="9"/>
      <c r="E15" s="9">
        <v>269</v>
      </c>
      <c r="F15" s="9">
        <v>418</v>
      </c>
      <c r="G15" s="53">
        <f t="shared" si="0"/>
        <v>55.39033457249071</v>
      </c>
    </row>
    <row r="16" spans="1:7" s="14" customFormat="1" ht="12.75">
      <c r="A16" s="12" t="s">
        <v>8</v>
      </c>
      <c r="B16" s="12"/>
      <c r="C16" s="12"/>
      <c r="D16" s="13"/>
      <c r="E16" s="13">
        <f>E14/E15</f>
        <v>749.089219330855</v>
      </c>
      <c r="F16" s="13">
        <f>F14/F15</f>
        <v>889.4736842105264</v>
      </c>
      <c r="G16" s="53">
        <f t="shared" si="0"/>
        <v>18.740686857711513</v>
      </c>
    </row>
    <row r="17" spans="1:7" s="4" customFormat="1" ht="12.75">
      <c r="A17" s="15" t="s">
        <v>9</v>
      </c>
      <c r="B17" s="15"/>
      <c r="C17" s="15"/>
      <c r="D17" s="16">
        <f aca="true" t="shared" si="1" ref="D17:F18">D10+D14</f>
        <v>1622659.84</v>
      </c>
      <c r="E17" s="16">
        <f t="shared" si="1"/>
        <v>1962510</v>
      </c>
      <c r="F17" s="16">
        <f t="shared" si="1"/>
        <v>2018000</v>
      </c>
      <c r="G17" s="53">
        <f t="shared" si="0"/>
        <v>2.8275015159158423</v>
      </c>
    </row>
    <row r="18" spans="1:7" s="4" customFormat="1" ht="12.75">
      <c r="A18" s="15" t="s">
        <v>10</v>
      </c>
      <c r="B18" s="15"/>
      <c r="C18" s="15"/>
      <c r="D18" s="16">
        <f t="shared" si="1"/>
        <v>1773</v>
      </c>
      <c r="E18" s="16">
        <f t="shared" si="1"/>
        <v>2209</v>
      </c>
      <c r="F18" s="16">
        <f t="shared" si="1"/>
        <v>2413</v>
      </c>
      <c r="G18" s="53">
        <f t="shared" si="0"/>
        <v>9.234947940244455</v>
      </c>
    </row>
    <row r="19" spans="1:7" s="4" customFormat="1" ht="12.75">
      <c r="A19" s="15" t="s">
        <v>11</v>
      </c>
      <c r="B19" s="15"/>
      <c r="C19" s="15"/>
      <c r="D19" s="10">
        <f>D17/D18</f>
        <v>915.2057755217146</v>
      </c>
      <c r="E19" s="10">
        <f>E17/E18</f>
        <v>888.415572657311</v>
      </c>
      <c r="F19" s="10">
        <f>F17/F18</f>
        <v>836.30335681724</v>
      </c>
      <c r="G19" s="53">
        <f t="shared" si="0"/>
        <v>-5.865747679793576</v>
      </c>
    </row>
    <row r="20" spans="1:7" s="4" customFormat="1" ht="12.75">
      <c r="A20" s="15"/>
      <c r="B20" s="15"/>
      <c r="C20" s="15"/>
      <c r="D20" s="10"/>
      <c r="E20" s="16"/>
      <c r="F20" s="16"/>
      <c r="G20" s="53"/>
    </row>
    <row r="21" spans="1:7" s="4" customFormat="1" ht="12.75">
      <c r="A21" s="8" t="s">
        <v>12</v>
      </c>
      <c r="B21" s="8"/>
      <c r="C21" s="8"/>
      <c r="D21" s="10"/>
      <c r="E21" s="16"/>
      <c r="F21" s="16"/>
      <c r="G21" s="53"/>
    </row>
    <row r="22" spans="1:7" s="4" customFormat="1" ht="13.5">
      <c r="A22" s="11" t="s">
        <v>13</v>
      </c>
      <c r="B22" s="11"/>
      <c r="C22" s="11"/>
      <c r="D22" s="10"/>
      <c r="E22" s="16"/>
      <c r="F22" s="16"/>
      <c r="G22" s="53"/>
    </row>
    <row r="23" spans="1:7" s="14" customFormat="1" ht="12.75">
      <c r="A23" s="12" t="s">
        <v>14</v>
      </c>
      <c r="B23" s="12">
        <v>5659600</v>
      </c>
      <c r="C23" s="12">
        <f>C24*C25</f>
        <v>244300</v>
      </c>
      <c r="D23" s="13">
        <v>289650</v>
      </c>
      <c r="E23" s="9">
        <v>310750</v>
      </c>
      <c r="F23" s="9">
        <v>542000</v>
      </c>
      <c r="G23" s="53">
        <f t="shared" si="0"/>
        <v>74.41673370876912</v>
      </c>
    </row>
    <row r="24" spans="1:7" s="14" customFormat="1" ht="12.75">
      <c r="A24" s="12" t="s">
        <v>15</v>
      </c>
      <c r="B24" s="12">
        <v>1075</v>
      </c>
      <c r="C24" s="12">
        <v>698</v>
      </c>
      <c r="D24" s="13">
        <v>569</v>
      </c>
      <c r="E24" s="9">
        <v>635</v>
      </c>
      <c r="F24" s="9">
        <v>980</v>
      </c>
      <c r="G24" s="53">
        <f t="shared" si="0"/>
        <v>54.330708661417326</v>
      </c>
    </row>
    <row r="25" spans="1:7" s="14" customFormat="1" ht="12.75">
      <c r="A25" s="12" t="s">
        <v>16</v>
      </c>
      <c r="B25" s="12">
        <v>416.67</v>
      </c>
      <c r="C25" s="12">
        <v>350</v>
      </c>
      <c r="D25" s="13">
        <f>D23/D24</f>
        <v>509.05096660808437</v>
      </c>
      <c r="E25" s="13">
        <f>E23/E24</f>
        <v>489.37007874015745</v>
      </c>
      <c r="F25" s="13">
        <f>F23/F24</f>
        <v>553.0612244897959</v>
      </c>
      <c r="G25" s="53">
        <f t="shared" si="0"/>
        <v>13.014924392926924</v>
      </c>
    </row>
    <row r="26" spans="1:7" s="14" customFormat="1" ht="13.5">
      <c r="A26" s="11" t="s">
        <v>17</v>
      </c>
      <c r="B26" s="11"/>
      <c r="C26" s="11"/>
      <c r="D26" s="13"/>
      <c r="E26" s="9"/>
      <c r="F26" s="9"/>
      <c r="G26" s="53"/>
    </row>
    <row r="27" spans="1:7" s="14" customFormat="1" ht="12.75">
      <c r="A27" s="12" t="s">
        <v>14</v>
      </c>
      <c r="B27" s="12"/>
      <c r="C27" s="12">
        <f>C28*C29</f>
        <v>6826923</v>
      </c>
      <c r="D27" s="13">
        <v>7252140</v>
      </c>
      <c r="E27" s="9">
        <v>7733430</v>
      </c>
      <c r="F27" s="9">
        <v>8959267</v>
      </c>
      <c r="G27" s="53">
        <f t="shared" si="0"/>
        <v>15.851142377961654</v>
      </c>
    </row>
    <row r="28" spans="1:7" s="14" customFormat="1" ht="12.75">
      <c r="A28" s="12" t="s">
        <v>15</v>
      </c>
      <c r="B28" s="12">
        <v>9786</v>
      </c>
      <c r="C28" s="12">
        <v>8523</v>
      </c>
      <c r="D28" s="13">
        <v>9730</v>
      </c>
      <c r="E28" s="9">
        <v>10640</v>
      </c>
      <c r="F28" s="9">
        <v>12286</v>
      </c>
      <c r="G28" s="53">
        <f t="shared" si="0"/>
        <v>15.469924812030076</v>
      </c>
    </row>
    <row r="29" spans="1:7" s="14" customFormat="1" ht="12.75">
      <c r="A29" s="12" t="s">
        <v>18</v>
      </c>
      <c r="B29" s="12"/>
      <c r="C29" s="12">
        <v>801</v>
      </c>
      <c r="D29" s="13">
        <f>D27/D28</f>
        <v>745.3381294964029</v>
      </c>
      <c r="E29" s="13">
        <f>E27/E28</f>
        <v>726.8261278195489</v>
      </c>
      <c r="F29" s="13">
        <f>F27/F28</f>
        <v>729.2257040533941</v>
      </c>
      <c r="G29" s="53">
        <f t="shared" si="0"/>
        <v>0.3301444653680583</v>
      </c>
    </row>
    <row r="30" spans="1:7" s="4" customFormat="1" ht="12.75">
      <c r="A30" s="15" t="s">
        <v>19</v>
      </c>
      <c r="B30" s="10">
        <f aca="true" t="shared" si="2" ref="B30:F31">B23+B27</f>
        <v>5659600</v>
      </c>
      <c r="C30" s="10">
        <f>C23+C27</f>
        <v>7071223</v>
      </c>
      <c r="D30" s="10">
        <f t="shared" si="2"/>
        <v>7541790</v>
      </c>
      <c r="E30" s="10">
        <f t="shared" si="2"/>
        <v>8044180</v>
      </c>
      <c r="F30" s="10">
        <f t="shared" si="2"/>
        <v>9501267</v>
      </c>
      <c r="G30" s="53">
        <f t="shared" si="0"/>
        <v>18.113555390356755</v>
      </c>
    </row>
    <row r="31" spans="1:7" s="4" customFormat="1" ht="12.75">
      <c r="A31" s="15" t="s">
        <v>20</v>
      </c>
      <c r="B31" s="10">
        <f>B24+B28</f>
        <v>10861</v>
      </c>
      <c r="C31" s="10">
        <f>C24+C28</f>
        <v>9221</v>
      </c>
      <c r="D31" s="10">
        <f t="shared" si="2"/>
        <v>10299</v>
      </c>
      <c r="E31" s="10">
        <f t="shared" si="2"/>
        <v>11275</v>
      </c>
      <c r="F31" s="10">
        <f t="shared" si="2"/>
        <v>13266</v>
      </c>
      <c r="G31" s="53">
        <f t="shared" si="0"/>
        <v>17.65853658536585</v>
      </c>
    </row>
    <row r="32" spans="1:7" s="4" customFormat="1" ht="12.75">
      <c r="A32" s="15" t="s">
        <v>11</v>
      </c>
      <c r="B32" s="10">
        <f>B25+B29</f>
        <v>416.67</v>
      </c>
      <c r="C32" s="10"/>
      <c r="D32" s="10">
        <f>D30/D31</f>
        <v>732.2837168657151</v>
      </c>
      <c r="E32" s="10">
        <f>E30/E31</f>
        <v>713.4527716186253</v>
      </c>
      <c r="F32" s="10">
        <f>F30/F31</f>
        <v>716.211895070104</v>
      </c>
      <c r="G32" s="53">
        <f t="shared" si="0"/>
        <v>0.3867282546564352</v>
      </c>
    </row>
    <row r="33" spans="1:7" s="4" customFormat="1" ht="12.75">
      <c r="A33" s="15"/>
      <c r="B33" s="15"/>
      <c r="C33" s="15"/>
      <c r="D33" s="10"/>
      <c r="E33" s="16"/>
      <c r="F33" s="16"/>
      <c r="G33" s="53"/>
    </row>
    <row r="34" spans="1:7" s="4" customFormat="1" ht="12.75">
      <c r="A34" s="8" t="s">
        <v>21</v>
      </c>
      <c r="B34" s="8"/>
      <c r="C34" s="8"/>
      <c r="D34" s="10"/>
      <c r="E34" s="16"/>
      <c r="F34" s="16"/>
      <c r="G34" s="53"/>
    </row>
    <row r="35" spans="1:7" s="4" customFormat="1" ht="12.75">
      <c r="A35" s="12" t="s">
        <v>4</v>
      </c>
      <c r="B35" s="12"/>
      <c r="C35" s="12"/>
      <c r="D35" s="10">
        <v>2860800</v>
      </c>
      <c r="E35" s="16">
        <v>4818500</v>
      </c>
      <c r="F35" s="16">
        <v>6298925</v>
      </c>
      <c r="G35" s="53">
        <f t="shared" si="0"/>
        <v>30.72377295838954</v>
      </c>
    </row>
    <row r="36" spans="1:7" s="4" customFormat="1" ht="12.75">
      <c r="A36" s="12" t="s">
        <v>22</v>
      </c>
      <c r="B36" s="12"/>
      <c r="C36" s="12"/>
      <c r="D36" s="10">
        <v>2384</v>
      </c>
      <c r="E36" s="16">
        <v>5983</v>
      </c>
      <c r="F36" s="16">
        <v>5143</v>
      </c>
      <c r="G36" s="53">
        <f t="shared" si="0"/>
        <v>-14.039779374895536</v>
      </c>
    </row>
    <row r="37" spans="1:7" s="4" customFormat="1" ht="12.75">
      <c r="A37" s="12" t="s">
        <v>23</v>
      </c>
      <c r="B37" s="12"/>
      <c r="C37" s="12"/>
      <c r="D37" s="10">
        <f>D35/D36</f>
        <v>1200</v>
      </c>
      <c r="E37" s="10">
        <f>E35/E36</f>
        <v>805.365201403978</v>
      </c>
      <c r="F37" s="10">
        <f>F35/F36</f>
        <v>1224.7569511958002</v>
      </c>
      <c r="G37" s="53">
        <f t="shared" si="0"/>
        <v>52.07472945946814</v>
      </c>
    </row>
    <row r="38" spans="1:7" s="4" customFormat="1" ht="12.75">
      <c r="A38" s="12"/>
      <c r="B38" s="12"/>
      <c r="C38" s="12"/>
      <c r="D38" s="10"/>
      <c r="E38" s="16"/>
      <c r="F38" s="16"/>
      <c r="G38" s="53"/>
    </row>
    <row r="39" spans="1:7" s="4" customFormat="1" ht="12.75">
      <c r="A39" s="8" t="s">
        <v>24</v>
      </c>
      <c r="B39" s="8"/>
      <c r="C39" s="8"/>
      <c r="D39" s="10"/>
      <c r="E39" s="16"/>
      <c r="F39" s="16"/>
      <c r="G39" s="53"/>
    </row>
    <row r="40" spans="1:7" s="4" customFormat="1" ht="13.5">
      <c r="A40" s="11" t="s">
        <v>25</v>
      </c>
      <c r="B40" s="11"/>
      <c r="C40" s="11"/>
      <c r="D40" s="10"/>
      <c r="E40" s="16"/>
      <c r="F40" s="16"/>
      <c r="G40" s="53"/>
    </row>
    <row r="41" spans="1:7" s="14" customFormat="1" ht="12.75">
      <c r="A41" s="12" t="s">
        <v>26</v>
      </c>
      <c r="B41" s="12">
        <f>B42*B43</f>
        <v>12469600</v>
      </c>
      <c r="C41" s="12">
        <f>C42*C43</f>
        <v>11642400</v>
      </c>
      <c r="D41" s="13">
        <v>15526372</v>
      </c>
      <c r="E41" s="9">
        <v>14201744</v>
      </c>
      <c r="F41" s="9">
        <v>13359574</v>
      </c>
      <c r="G41" s="53">
        <f t="shared" si="0"/>
        <v>-5.930046337970886</v>
      </c>
    </row>
    <row r="42" spans="1:7" s="14" customFormat="1" ht="12.75">
      <c r="A42" s="12" t="s">
        <v>27</v>
      </c>
      <c r="B42" s="12">
        <v>11336</v>
      </c>
      <c r="C42" s="12">
        <v>9702</v>
      </c>
      <c r="D42" s="13">
        <v>11175</v>
      </c>
      <c r="E42" s="9">
        <v>10588</v>
      </c>
      <c r="F42" s="9">
        <v>10050</v>
      </c>
      <c r="G42" s="53">
        <f t="shared" si="0"/>
        <v>-5.081224027200604</v>
      </c>
    </row>
    <row r="43" spans="1:7" s="14" customFormat="1" ht="12.75">
      <c r="A43" s="12" t="s">
        <v>28</v>
      </c>
      <c r="B43" s="12">
        <v>1100</v>
      </c>
      <c r="C43" s="12">
        <v>1200</v>
      </c>
      <c r="D43" s="13">
        <f>D41/D42</f>
        <v>1389.3845190156599</v>
      </c>
      <c r="E43" s="13">
        <f>E41/E42</f>
        <v>1341.305629013978</v>
      </c>
      <c r="F43" s="13">
        <f>F41/F42</f>
        <v>1329.3108457711444</v>
      </c>
      <c r="G43" s="53">
        <f t="shared" si="0"/>
        <v>-0.8942617538741867</v>
      </c>
    </row>
    <row r="44" spans="1:7" s="14" customFormat="1" ht="13.5">
      <c r="A44" s="11" t="s">
        <v>29</v>
      </c>
      <c r="B44" s="11"/>
      <c r="C44" s="11"/>
      <c r="D44" s="9"/>
      <c r="E44" s="9"/>
      <c r="F44" s="9"/>
      <c r="G44" s="53"/>
    </row>
    <row r="45" spans="1:7" s="14" customFormat="1" ht="12.75">
      <c r="A45" s="12" t="s">
        <v>26</v>
      </c>
      <c r="B45" s="12">
        <v>28692400</v>
      </c>
      <c r="C45" s="12">
        <v>39643400</v>
      </c>
      <c r="D45" s="13">
        <v>65772397</v>
      </c>
      <c r="E45" s="9">
        <v>75391162</v>
      </c>
      <c r="F45" s="9">
        <v>56573788</v>
      </c>
      <c r="G45" s="53">
        <f t="shared" si="0"/>
        <v>-24.959655085300316</v>
      </c>
    </row>
    <row r="46" spans="1:7" s="14" customFormat="1" ht="12.75">
      <c r="A46" s="12" t="s">
        <v>27</v>
      </c>
      <c r="B46" s="12">
        <v>12990</v>
      </c>
      <c r="C46" s="12">
        <v>20208</v>
      </c>
      <c r="D46" s="13">
        <v>25227</v>
      </c>
      <c r="E46" s="9">
        <v>25904</v>
      </c>
      <c r="F46" s="9">
        <v>24969</v>
      </c>
      <c r="G46" s="53">
        <f t="shared" si="0"/>
        <v>-3.6094811612106237</v>
      </c>
    </row>
    <row r="47" spans="1:7" s="14" customFormat="1" ht="12.75">
      <c r="A47" s="12" t="s">
        <v>28</v>
      </c>
      <c r="B47" s="12">
        <v>2208</v>
      </c>
      <c r="C47" s="12">
        <v>1962</v>
      </c>
      <c r="D47" s="13">
        <f>E45/E46</f>
        <v>2910.4061920938852</v>
      </c>
      <c r="E47" s="13">
        <f>F45/F46</f>
        <v>2265.7610637190114</v>
      </c>
      <c r="F47" s="13">
        <f>F45/F46</f>
        <v>2265.7610637190114</v>
      </c>
      <c r="G47" s="53">
        <f t="shared" si="0"/>
        <v>0</v>
      </c>
    </row>
    <row r="48" spans="1:7" s="4" customFormat="1" ht="12.75">
      <c r="A48" s="15" t="s">
        <v>19</v>
      </c>
      <c r="B48" s="10">
        <f aca="true" t="shared" si="3" ref="B48:D49">B41+B45</f>
        <v>41162000</v>
      </c>
      <c r="C48" s="10">
        <f t="shared" si="3"/>
        <v>51285800</v>
      </c>
      <c r="D48" s="10">
        <f t="shared" si="3"/>
        <v>81298769</v>
      </c>
      <c r="E48" s="10">
        <v>89592906</v>
      </c>
      <c r="F48" s="10">
        <f>F41+F45</f>
        <v>69933362</v>
      </c>
      <c r="G48" s="53">
        <f t="shared" si="0"/>
        <v>-21.94319268983194</v>
      </c>
    </row>
    <row r="49" spans="1:7" s="4" customFormat="1" ht="12.75">
      <c r="A49" s="15" t="s">
        <v>20</v>
      </c>
      <c r="B49" s="10">
        <f t="shared" si="3"/>
        <v>24326</v>
      </c>
      <c r="C49" s="10">
        <f t="shared" si="3"/>
        <v>29910</v>
      </c>
      <c r="D49" s="10">
        <f t="shared" si="3"/>
        <v>36402</v>
      </c>
      <c r="E49" s="10">
        <f>E42+E46</f>
        <v>36492</v>
      </c>
      <c r="F49" s="10">
        <f>F42+F46</f>
        <v>35019</v>
      </c>
      <c r="G49" s="53">
        <f t="shared" si="0"/>
        <v>-4.036501150937192</v>
      </c>
    </row>
    <row r="50" spans="1:7" s="4" customFormat="1" ht="12.75">
      <c r="A50" s="15" t="s">
        <v>30</v>
      </c>
      <c r="B50" s="10">
        <f>B43+B47</f>
        <v>3308</v>
      </c>
      <c r="C50" s="10">
        <f>C43+C47</f>
        <v>3162</v>
      </c>
      <c r="D50" s="10">
        <f>D48/D49</f>
        <v>2233.359952749849</v>
      </c>
      <c r="E50" s="10">
        <f>E48/E49</f>
        <v>2455.1382768826043</v>
      </c>
      <c r="F50" s="10">
        <f>F48/F49</f>
        <v>1997.011964933322</v>
      </c>
      <c r="G50" s="53">
        <f t="shared" si="0"/>
        <v>-18.659898558992175</v>
      </c>
    </row>
    <row r="51" spans="1:7" s="4" customFormat="1" ht="12.75">
      <c r="A51" s="15"/>
      <c r="B51" s="15"/>
      <c r="C51" s="15"/>
      <c r="D51" s="10"/>
      <c r="E51" s="10"/>
      <c r="F51" s="10"/>
      <c r="G51" s="53"/>
    </row>
    <row r="52" spans="1:7" s="4" customFormat="1" ht="12.75">
      <c r="A52" s="8" t="s">
        <v>31</v>
      </c>
      <c r="B52" s="8"/>
      <c r="C52" s="8"/>
      <c r="D52" s="10"/>
      <c r="E52" s="16"/>
      <c r="F52" s="16"/>
      <c r="G52" s="53"/>
    </row>
    <row r="53" spans="1:7" s="4" customFormat="1" ht="13.5">
      <c r="A53" s="11" t="s">
        <v>25</v>
      </c>
      <c r="B53" s="11"/>
      <c r="C53" s="11"/>
      <c r="D53" s="10"/>
      <c r="E53" s="16"/>
      <c r="F53" s="16"/>
      <c r="G53" s="53"/>
    </row>
    <row r="54" spans="1:7" s="14" customFormat="1" ht="12.75">
      <c r="A54" s="12" t="s">
        <v>26</v>
      </c>
      <c r="B54" s="12">
        <f>B55*B56</f>
        <v>3429792.73</v>
      </c>
      <c r="C54" s="12">
        <f>C55*C56</f>
        <v>2594400</v>
      </c>
      <c r="D54" s="13">
        <v>3197600</v>
      </c>
      <c r="E54" s="9">
        <v>4601684</v>
      </c>
      <c r="F54" s="9">
        <v>6037700</v>
      </c>
      <c r="G54" s="53">
        <f t="shared" si="0"/>
        <v>31.206314905586733</v>
      </c>
    </row>
    <row r="55" spans="1:7" s="14" customFormat="1" ht="12.75">
      <c r="A55" s="12" t="s">
        <v>27</v>
      </c>
      <c r="B55" s="12">
        <v>2819</v>
      </c>
      <c r="C55" s="12">
        <v>3243</v>
      </c>
      <c r="D55" s="13">
        <v>3380</v>
      </c>
      <c r="E55" s="9">
        <v>3113</v>
      </c>
      <c r="F55" s="9">
        <v>3500</v>
      </c>
      <c r="G55" s="53">
        <f t="shared" si="0"/>
        <v>12.431737873433987</v>
      </c>
    </row>
    <row r="56" spans="1:7" s="14" customFormat="1" ht="12.75">
      <c r="A56" s="12" t="s">
        <v>28</v>
      </c>
      <c r="B56" s="12">
        <v>1216.67</v>
      </c>
      <c r="C56" s="12">
        <v>800</v>
      </c>
      <c r="D56" s="13">
        <f>D54/D55</f>
        <v>946.0355029585799</v>
      </c>
      <c r="E56" s="13">
        <f>E54/E55</f>
        <v>1478.2152264696435</v>
      </c>
      <c r="F56" s="13">
        <v>1725</v>
      </c>
      <c r="G56" s="53">
        <f t="shared" si="0"/>
        <v>16.694779563307684</v>
      </c>
    </row>
    <row r="57" spans="1:7" s="14" customFormat="1" ht="13.5">
      <c r="A57" s="11" t="s">
        <v>29</v>
      </c>
      <c r="B57" s="11"/>
      <c r="C57" s="11"/>
      <c r="D57" s="13"/>
      <c r="E57" s="9"/>
      <c r="F57" s="9"/>
      <c r="G57" s="53"/>
    </row>
    <row r="58" spans="1:7" s="14" customFormat="1" ht="12.75">
      <c r="A58" s="12" t="s">
        <v>26</v>
      </c>
      <c r="B58" s="12">
        <v>6742407</v>
      </c>
      <c r="C58" s="12">
        <v>11714300</v>
      </c>
      <c r="D58" s="13">
        <v>24926679.5</v>
      </c>
      <c r="E58" s="9">
        <v>23217460</v>
      </c>
      <c r="F58" s="9">
        <v>15672060</v>
      </c>
      <c r="G58" s="53">
        <f t="shared" si="0"/>
        <v>-32.498817700127404</v>
      </c>
    </row>
    <row r="59" spans="1:7" s="14" customFormat="1" ht="12.75">
      <c r="A59" s="12" t="s">
        <v>27</v>
      </c>
      <c r="B59" s="12">
        <v>2270</v>
      </c>
      <c r="C59" s="12">
        <v>7224</v>
      </c>
      <c r="D59" s="13">
        <v>10937</v>
      </c>
      <c r="E59" s="9">
        <v>8264</v>
      </c>
      <c r="F59" s="9">
        <v>5453</v>
      </c>
      <c r="G59" s="53">
        <f t="shared" si="0"/>
        <v>-34.015004840271054</v>
      </c>
    </row>
    <row r="60" spans="1:7" s="14" customFormat="1" ht="12.75">
      <c r="A60" s="12" t="s">
        <v>28</v>
      </c>
      <c r="B60" s="12">
        <v>2100</v>
      </c>
      <c r="C60" s="12">
        <v>1621</v>
      </c>
      <c r="D60" s="13">
        <f>D58/D59</f>
        <v>2279.1148852518972</v>
      </c>
      <c r="E60" s="13">
        <f>E58/E59</f>
        <v>2809.469990319458</v>
      </c>
      <c r="F60" s="13">
        <f>F58/F59</f>
        <v>2874.025307170365</v>
      </c>
      <c r="G60" s="53">
        <f t="shared" si="0"/>
        <v>2.2977756328896346</v>
      </c>
    </row>
    <row r="61" spans="1:7" s="4" customFormat="1" ht="12.75">
      <c r="A61" s="15" t="s">
        <v>19</v>
      </c>
      <c r="B61" s="10">
        <f aca="true" t="shared" si="4" ref="B61:F62">B54+B58</f>
        <v>10172199.73</v>
      </c>
      <c r="C61" s="10">
        <f t="shared" si="4"/>
        <v>14308700</v>
      </c>
      <c r="D61" s="10">
        <f t="shared" si="4"/>
        <v>28124279.5</v>
      </c>
      <c r="E61" s="10">
        <f t="shared" si="4"/>
        <v>27819144</v>
      </c>
      <c r="F61" s="10">
        <f t="shared" si="4"/>
        <v>21709760</v>
      </c>
      <c r="G61" s="53">
        <f t="shared" si="0"/>
        <v>-21.961078313552708</v>
      </c>
    </row>
    <row r="62" spans="1:7" s="4" customFormat="1" ht="12.75">
      <c r="A62" s="15" t="s">
        <v>20</v>
      </c>
      <c r="B62" s="10">
        <f>B55+B59</f>
        <v>5089</v>
      </c>
      <c r="C62" s="10">
        <f>C55+C59</f>
        <v>10467</v>
      </c>
      <c r="D62" s="10">
        <f t="shared" si="4"/>
        <v>14317</v>
      </c>
      <c r="E62" s="10">
        <f t="shared" si="4"/>
        <v>11377</v>
      </c>
      <c r="F62" s="10">
        <f t="shared" si="4"/>
        <v>8953</v>
      </c>
      <c r="G62" s="53">
        <f t="shared" si="0"/>
        <v>-21.30614397468577</v>
      </c>
    </row>
    <row r="63" spans="1:7" s="4" customFormat="1" ht="12.75">
      <c r="A63" s="15" t="s">
        <v>30</v>
      </c>
      <c r="B63" s="10">
        <f>B56+B60</f>
        <v>3316.67</v>
      </c>
      <c r="C63" s="10">
        <f>C56+C60</f>
        <v>2421</v>
      </c>
      <c r="D63" s="10">
        <f>D61/D62</f>
        <v>1964.3975343996647</v>
      </c>
      <c r="E63" s="10">
        <f>E61/E62</f>
        <v>2445.2091060912367</v>
      </c>
      <c r="F63" s="10">
        <f>F61/F62</f>
        <v>2424.8587065788006</v>
      </c>
      <c r="G63" s="53">
        <f t="shared" si="0"/>
        <v>-0.8322560005907629</v>
      </c>
    </row>
    <row r="64" spans="1:7" s="4" customFormat="1" ht="12.75">
      <c r="A64" s="15"/>
      <c r="B64" s="15"/>
      <c r="C64" s="15"/>
      <c r="D64" s="10"/>
      <c r="E64" s="10"/>
      <c r="F64" s="10"/>
      <c r="G64" s="53"/>
    </row>
    <row r="65" spans="1:7" s="4" customFormat="1" ht="12.75">
      <c r="A65" s="15"/>
      <c r="B65" s="15"/>
      <c r="C65" s="15"/>
      <c r="D65" s="10"/>
      <c r="E65" s="10"/>
      <c r="F65" s="10"/>
      <c r="G65" s="53"/>
    </row>
    <row r="66" spans="1:7" s="4" customFormat="1" ht="12.75">
      <c r="A66" s="15"/>
      <c r="B66" s="15"/>
      <c r="C66" s="15"/>
      <c r="D66" s="10"/>
      <c r="E66" s="10"/>
      <c r="F66" s="10"/>
      <c r="G66" s="53"/>
    </row>
    <row r="67" spans="1:7" s="4" customFormat="1" ht="12.75">
      <c r="A67" s="15"/>
      <c r="B67" s="15"/>
      <c r="C67" s="15"/>
      <c r="D67" s="10"/>
      <c r="E67" s="10"/>
      <c r="F67" s="10"/>
      <c r="G67" s="53"/>
    </row>
    <row r="68" spans="1:7" s="4" customFormat="1" ht="12.75">
      <c r="A68" s="8" t="s">
        <v>32</v>
      </c>
      <c r="B68" s="8"/>
      <c r="C68" s="8"/>
      <c r="D68" s="10"/>
      <c r="E68" s="16"/>
      <c r="F68" s="16"/>
      <c r="G68" s="53"/>
    </row>
    <row r="69" spans="1:7" s="4" customFormat="1" ht="12.75">
      <c r="A69" s="12" t="s">
        <v>4</v>
      </c>
      <c r="B69" s="15">
        <v>14439600</v>
      </c>
      <c r="C69" s="15">
        <v>10454000</v>
      </c>
      <c r="D69" s="10">
        <v>13918698.32</v>
      </c>
      <c r="E69" s="16">
        <v>19933400</v>
      </c>
      <c r="F69" s="16">
        <v>13901429</v>
      </c>
      <c r="G69" s="53">
        <f t="shared" si="0"/>
        <v>-30.260622874170988</v>
      </c>
    </row>
    <row r="70" spans="1:7" s="4" customFormat="1" ht="12.75">
      <c r="A70" s="12" t="s">
        <v>22</v>
      </c>
      <c r="B70" s="15">
        <v>4373</v>
      </c>
      <c r="C70" s="15">
        <v>4339</v>
      </c>
      <c r="D70" s="10">
        <v>4451</v>
      </c>
      <c r="E70" s="16">
        <v>6987</v>
      </c>
      <c r="F70" s="16">
        <v>4928</v>
      </c>
      <c r="G70" s="53">
        <f t="shared" si="0"/>
        <v>-29.46901388292543</v>
      </c>
    </row>
    <row r="71" spans="1:7" s="4" customFormat="1" ht="12.75">
      <c r="A71" s="12" t="s">
        <v>33</v>
      </c>
      <c r="B71" s="15">
        <v>1633.33</v>
      </c>
      <c r="C71" s="15">
        <f>C69/C70</f>
        <v>2409.3109011292927</v>
      </c>
      <c r="D71" s="10">
        <f>D69/D70</f>
        <v>3127.094657380364</v>
      </c>
      <c r="E71" s="10">
        <f>E69/E70</f>
        <v>2852.9268641763274</v>
      </c>
      <c r="F71" s="10">
        <f>F69/F70</f>
        <v>2820.9068587662337</v>
      </c>
      <c r="G71" s="53">
        <f t="shared" si="0"/>
        <v>-1.1223563355991701</v>
      </c>
    </row>
    <row r="72" spans="1:7" s="4" customFormat="1" ht="12.75">
      <c r="A72" s="12"/>
      <c r="B72" s="15"/>
      <c r="C72" s="15"/>
      <c r="D72" s="10"/>
      <c r="E72" s="16"/>
      <c r="F72" s="16"/>
      <c r="G72" s="53"/>
    </row>
    <row r="73" spans="1:7" s="4" customFormat="1" ht="12.75">
      <c r="A73" s="8" t="s">
        <v>34</v>
      </c>
      <c r="B73" s="8"/>
      <c r="C73" s="8"/>
      <c r="D73" s="10"/>
      <c r="E73" s="16"/>
      <c r="F73" s="16"/>
      <c r="G73" s="53"/>
    </row>
    <row r="74" spans="1:7" s="4" customFormat="1" ht="12.75">
      <c r="A74" s="12" t="s">
        <v>4</v>
      </c>
      <c r="B74" s="15">
        <v>321032</v>
      </c>
      <c r="C74" s="15">
        <v>292000</v>
      </c>
      <c r="D74" s="10">
        <v>463800</v>
      </c>
      <c r="E74" s="16">
        <v>2187360</v>
      </c>
      <c r="F74" s="16">
        <v>1002300</v>
      </c>
      <c r="G74" s="53">
        <f t="shared" si="0"/>
        <v>-54.17763879745446</v>
      </c>
    </row>
    <row r="75" spans="1:7" s="4" customFormat="1" ht="12.75">
      <c r="A75" s="12" t="s">
        <v>22</v>
      </c>
      <c r="B75" s="15">
        <v>201</v>
      </c>
      <c r="C75" s="15">
        <v>270</v>
      </c>
      <c r="D75" s="10">
        <v>316</v>
      </c>
      <c r="E75" s="16">
        <v>1200</v>
      </c>
      <c r="F75" s="16">
        <v>558.5</v>
      </c>
      <c r="G75" s="53">
        <f>(F75-E75)/E75*100</f>
        <v>-53.45833333333333</v>
      </c>
    </row>
    <row r="76" spans="1:7" s="4" customFormat="1" ht="12.75">
      <c r="A76" s="12" t="s">
        <v>33</v>
      </c>
      <c r="B76" s="15">
        <v>1597</v>
      </c>
      <c r="C76" s="15">
        <f>C74/C75</f>
        <v>1081.4814814814815</v>
      </c>
      <c r="D76" s="10">
        <f>D74/D75</f>
        <v>1467.7215189873418</v>
      </c>
      <c r="E76" s="10">
        <f>E74/E75</f>
        <v>1822.8</v>
      </c>
      <c r="F76" s="10">
        <f>F74/F75</f>
        <v>1794.6284691136973</v>
      </c>
      <c r="G76" s="53">
        <f>(F76-E76)/E76*100</f>
        <v>-1.5455086068851582</v>
      </c>
    </row>
    <row r="77" spans="1:7" s="4" customFormat="1" ht="12.75">
      <c r="A77" s="12"/>
      <c r="B77" s="12"/>
      <c r="C77" s="12"/>
      <c r="D77" s="10"/>
      <c r="E77" s="10"/>
      <c r="F77" s="10"/>
      <c r="G77" s="53"/>
    </row>
    <row r="78" spans="1:7" s="4" customFormat="1" ht="12.75">
      <c r="A78" s="8" t="s">
        <v>35</v>
      </c>
      <c r="B78" s="8"/>
      <c r="C78" s="8"/>
      <c r="D78" s="10"/>
      <c r="E78" s="10"/>
      <c r="F78" s="10"/>
      <c r="G78" s="53"/>
    </row>
    <row r="79" spans="1:7" s="4" customFormat="1" ht="12.75">
      <c r="A79" s="7" t="s">
        <v>36</v>
      </c>
      <c r="B79" s="7"/>
      <c r="C79" s="7"/>
      <c r="D79" s="10"/>
      <c r="E79" s="10"/>
      <c r="F79" s="10"/>
      <c r="G79" s="53"/>
    </row>
    <row r="80" spans="1:7" s="4" customFormat="1" ht="12.75">
      <c r="A80" s="17" t="s">
        <v>37</v>
      </c>
      <c r="B80" s="17"/>
      <c r="C80" s="17"/>
      <c r="D80" s="18"/>
      <c r="E80" s="18"/>
      <c r="F80" s="19"/>
      <c r="G80" s="53"/>
    </row>
    <row r="81" spans="1:7" s="4" customFormat="1" ht="13.5">
      <c r="A81" s="20" t="s">
        <v>38</v>
      </c>
      <c r="B81" s="20"/>
      <c r="C81" s="20"/>
      <c r="D81" s="18"/>
      <c r="E81" s="18"/>
      <c r="F81" s="19"/>
      <c r="G81" s="53"/>
    </row>
    <row r="82" spans="1:7" s="4" customFormat="1" ht="12.75">
      <c r="A82" s="21" t="s">
        <v>39</v>
      </c>
      <c r="B82" s="21"/>
      <c r="C82" s="21"/>
      <c r="D82" s="18"/>
      <c r="E82" s="18"/>
      <c r="F82" s="19"/>
      <c r="G82" s="53"/>
    </row>
    <row r="83" spans="1:7" s="4" customFormat="1" ht="12.75">
      <c r="A83" s="22" t="s">
        <v>40</v>
      </c>
      <c r="B83" s="22"/>
      <c r="C83" s="22"/>
      <c r="D83" s="23"/>
      <c r="E83" s="19"/>
      <c r="F83" s="19"/>
      <c r="G83" s="53"/>
    </row>
    <row r="84" spans="1:7" s="4" customFormat="1" ht="12.75">
      <c r="A84" s="22" t="s">
        <v>41</v>
      </c>
      <c r="B84" s="50">
        <v>100297</v>
      </c>
      <c r="C84" s="50">
        <v>105397</v>
      </c>
      <c r="D84" s="23"/>
      <c r="E84" s="19">
        <v>116066</v>
      </c>
      <c r="F84" s="19">
        <v>120275</v>
      </c>
      <c r="G84" s="53">
        <f>(F84-E84)/E84*100</f>
        <v>3.62638498785174</v>
      </c>
    </row>
    <row r="85" spans="1:7" s="4" customFormat="1" ht="12.75">
      <c r="A85" s="22" t="s">
        <v>42</v>
      </c>
      <c r="B85" s="35">
        <v>977442</v>
      </c>
      <c r="C85" s="35">
        <v>1198892</v>
      </c>
      <c r="D85" s="23">
        <v>1090256.96</v>
      </c>
      <c r="E85" s="19">
        <v>1162578</v>
      </c>
      <c r="F85" s="19">
        <v>1098771</v>
      </c>
      <c r="G85" s="53">
        <f>(F85-E85)/E85*100</f>
        <v>-5.488405939214401</v>
      </c>
    </row>
    <row r="86" spans="1:7" s="4" customFormat="1" ht="12.75">
      <c r="A86" s="22" t="s">
        <v>43</v>
      </c>
      <c r="B86" s="35">
        <v>58905</v>
      </c>
      <c r="C86" s="35">
        <v>60000</v>
      </c>
      <c r="D86" s="23">
        <v>60000</v>
      </c>
      <c r="E86" s="19">
        <v>57000</v>
      </c>
      <c r="F86" s="19">
        <v>57321.8</v>
      </c>
      <c r="G86" s="53">
        <f>(F86-E86)/E86*100</f>
        <v>0.564561403508777</v>
      </c>
    </row>
    <row r="87" spans="1:7" s="4" customFormat="1" ht="12.75">
      <c r="A87" s="12" t="s">
        <v>44</v>
      </c>
      <c r="B87" s="12"/>
      <c r="C87" s="12"/>
      <c r="D87" s="10">
        <f>D85/D86*2240</f>
        <v>40702.92650666666</v>
      </c>
      <c r="E87" s="10">
        <f>E85/E86*2240</f>
        <v>45687.275789473686</v>
      </c>
      <c r="F87" s="10">
        <f>F85/F86*2240</f>
        <v>42937.36484199729</v>
      </c>
      <c r="G87" s="53">
        <f>(F87-E87)/E87*100</f>
        <v>-6.0189864682410645</v>
      </c>
    </row>
    <row r="88" spans="1:7" s="4" customFormat="1" ht="12.75">
      <c r="A88" s="12" t="s">
        <v>45</v>
      </c>
      <c r="B88" s="12"/>
      <c r="C88" s="12"/>
      <c r="D88" s="10"/>
      <c r="E88" s="16"/>
      <c r="F88" s="16"/>
      <c r="G88" s="53"/>
    </row>
    <row r="89" spans="1:7" s="4" customFormat="1" ht="12.75">
      <c r="A89" s="12" t="s">
        <v>46</v>
      </c>
      <c r="B89" s="15">
        <v>29406</v>
      </c>
      <c r="C89" s="15">
        <v>31949</v>
      </c>
      <c r="D89" s="10"/>
      <c r="E89" s="16">
        <v>41361</v>
      </c>
      <c r="F89" s="16">
        <v>35663</v>
      </c>
      <c r="G89" s="53">
        <f>(F89-E89)/E89*100</f>
        <v>-13.776262662894997</v>
      </c>
    </row>
    <row r="90" spans="1:7" s="4" customFormat="1" ht="12.75">
      <c r="A90" s="12" t="s">
        <v>47</v>
      </c>
      <c r="B90" s="15"/>
      <c r="C90" s="15"/>
      <c r="D90" s="10"/>
      <c r="E90" s="16"/>
      <c r="F90" s="16"/>
      <c r="G90" s="53"/>
    </row>
    <row r="91" spans="1:7" s="4" customFormat="1" ht="12.75">
      <c r="A91" s="12" t="s">
        <v>48</v>
      </c>
      <c r="B91" s="15"/>
      <c r="C91" s="15"/>
      <c r="D91" s="10"/>
      <c r="E91" s="16"/>
      <c r="F91" s="16"/>
      <c r="G91" s="53"/>
    </row>
    <row r="92" spans="1:7" s="4" customFormat="1" ht="12.75">
      <c r="A92" s="12" t="s">
        <v>49</v>
      </c>
      <c r="B92" s="15"/>
      <c r="C92" s="15"/>
      <c r="D92" s="10"/>
      <c r="E92" s="16"/>
      <c r="F92" s="16"/>
      <c r="G92" s="53"/>
    </row>
    <row r="93" spans="1:7" s="4" customFormat="1" ht="12.75">
      <c r="A93" s="12"/>
      <c r="B93" s="15"/>
      <c r="C93" s="15"/>
      <c r="D93" s="16"/>
      <c r="E93" s="16"/>
      <c r="F93" s="16"/>
      <c r="G93" s="53"/>
    </row>
    <row r="94" spans="1:7" s="4" customFormat="1" ht="12.75">
      <c r="A94" s="8" t="s">
        <v>50</v>
      </c>
      <c r="B94" s="8"/>
      <c r="C94" s="8"/>
      <c r="D94" s="10"/>
      <c r="E94" s="16"/>
      <c r="F94" s="16"/>
      <c r="G94" s="53"/>
    </row>
    <row r="95" spans="1:7" s="4" customFormat="1" ht="12.75">
      <c r="A95" s="12" t="s">
        <v>40</v>
      </c>
      <c r="B95" s="15">
        <v>121256</v>
      </c>
      <c r="C95" s="15"/>
      <c r="D95" s="10"/>
      <c r="E95" s="16"/>
      <c r="F95" s="16"/>
      <c r="G95" s="53"/>
    </row>
    <row r="96" spans="1:7" s="4" customFormat="1" ht="12.75">
      <c r="A96" s="12" t="s">
        <v>51</v>
      </c>
      <c r="B96" s="15"/>
      <c r="C96" s="15">
        <v>88788</v>
      </c>
      <c r="D96" s="10"/>
      <c r="E96" s="16"/>
      <c r="F96" s="16"/>
      <c r="G96" s="53"/>
    </row>
    <row r="97" spans="1:7" s="4" customFormat="1" ht="12.75">
      <c r="A97" s="12" t="s">
        <v>43</v>
      </c>
      <c r="B97" s="15">
        <v>2000</v>
      </c>
      <c r="C97" s="15"/>
      <c r="D97" s="10"/>
      <c r="E97" s="16"/>
      <c r="F97" s="16"/>
      <c r="G97" s="53"/>
    </row>
    <row r="98" spans="1:7" s="4" customFormat="1" ht="12.75">
      <c r="A98" s="12" t="s">
        <v>52</v>
      </c>
      <c r="B98" s="15">
        <v>1500</v>
      </c>
      <c r="C98" s="15"/>
      <c r="D98" s="10"/>
      <c r="E98" s="16"/>
      <c r="F98" s="16"/>
      <c r="G98" s="53"/>
    </row>
    <row r="99" spans="1:7" s="4" customFormat="1" ht="12.75">
      <c r="A99" s="12" t="s">
        <v>47</v>
      </c>
      <c r="B99" s="15"/>
      <c r="C99" s="15"/>
      <c r="D99" s="10"/>
      <c r="E99" s="16"/>
      <c r="F99" s="16"/>
      <c r="G99" s="53"/>
    </row>
    <row r="100" spans="1:7" s="4" customFormat="1" ht="12.75">
      <c r="A100" s="12" t="s">
        <v>53</v>
      </c>
      <c r="B100" s="15">
        <v>17467</v>
      </c>
      <c r="C100" s="15">
        <v>13911</v>
      </c>
      <c r="D100" s="10"/>
      <c r="E100" s="16"/>
      <c r="F100" s="16"/>
      <c r="G100" s="53"/>
    </row>
    <row r="101" spans="1:7" s="4" customFormat="1" ht="12.75">
      <c r="A101" s="12" t="s">
        <v>54</v>
      </c>
      <c r="B101" s="12"/>
      <c r="C101" s="15">
        <v>10611</v>
      </c>
      <c r="D101" s="10">
        <v>79125</v>
      </c>
      <c r="E101" s="16"/>
      <c r="F101" s="16"/>
      <c r="G101" s="53"/>
    </row>
    <row r="102" spans="1:7" s="4" customFormat="1" ht="12.75">
      <c r="A102" s="12"/>
      <c r="B102" s="12"/>
      <c r="C102" s="12"/>
      <c r="D102" s="10"/>
      <c r="E102" s="16"/>
      <c r="F102" s="16"/>
      <c r="G102" s="53"/>
    </row>
    <row r="103" spans="1:7" s="4" customFormat="1" ht="12.75">
      <c r="A103" s="54" t="s">
        <v>0</v>
      </c>
      <c r="B103" s="55">
        <v>1990</v>
      </c>
      <c r="C103" s="55">
        <v>1994</v>
      </c>
      <c r="D103" s="57">
        <v>1996</v>
      </c>
      <c r="E103" s="57">
        <v>1999</v>
      </c>
      <c r="F103" s="57">
        <v>2000</v>
      </c>
      <c r="G103" s="53">
        <f>(F103-E103)/E103*100</f>
        <v>0.05002501250625312</v>
      </c>
    </row>
    <row r="104" spans="1:7" s="4" customFormat="1" ht="12.75">
      <c r="A104" s="24"/>
      <c r="B104" s="24"/>
      <c r="C104" s="24"/>
      <c r="D104" s="18"/>
      <c r="E104" s="16"/>
      <c r="F104" s="16"/>
      <c r="G104" s="53"/>
    </row>
    <row r="105" spans="1:7" s="4" customFormat="1" ht="12.75">
      <c r="A105" s="25" t="s">
        <v>59</v>
      </c>
      <c r="B105" s="25"/>
      <c r="C105" s="25"/>
      <c r="D105" s="18"/>
      <c r="E105" s="16"/>
      <c r="F105" s="16"/>
      <c r="G105" s="53"/>
    </row>
    <row r="106" spans="1:7" s="4" customFormat="1" ht="12.75">
      <c r="A106" s="8" t="s">
        <v>60</v>
      </c>
      <c r="B106" s="8"/>
      <c r="C106" s="8"/>
      <c r="D106" s="10"/>
      <c r="E106" s="16"/>
      <c r="F106" s="16"/>
      <c r="G106" s="53"/>
    </row>
    <row r="107" spans="1:7" s="4" customFormat="1" ht="12.75">
      <c r="A107" s="12" t="s">
        <v>4</v>
      </c>
      <c r="B107" s="15">
        <v>1155250</v>
      </c>
      <c r="C107" s="15">
        <v>2755300</v>
      </c>
      <c r="D107" s="10">
        <v>456500</v>
      </c>
      <c r="E107" s="16">
        <v>1511500</v>
      </c>
      <c r="F107" s="16">
        <v>4068050</v>
      </c>
      <c r="G107" s="53">
        <f>(F107-E107)/E107*100</f>
        <v>169.1399272246113</v>
      </c>
    </row>
    <row r="108" spans="1:7" s="4" customFormat="1" ht="12.75">
      <c r="A108" s="12" t="s">
        <v>22</v>
      </c>
      <c r="B108" s="15">
        <v>92</v>
      </c>
      <c r="C108" s="15">
        <v>122</v>
      </c>
      <c r="D108" s="10">
        <v>26</v>
      </c>
      <c r="E108" s="16">
        <v>87</v>
      </c>
      <c r="F108" s="16">
        <v>184</v>
      </c>
      <c r="G108" s="53">
        <f>(F108-E108)/E108*100</f>
        <v>111.49425287356323</v>
      </c>
    </row>
    <row r="109" spans="1:7" s="4" customFormat="1" ht="12.75">
      <c r="A109" s="12" t="s">
        <v>33</v>
      </c>
      <c r="B109" s="15">
        <v>12540</v>
      </c>
      <c r="C109" s="15">
        <f>C107/C108</f>
        <v>22584.426229508197</v>
      </c>
      <c r="D109" s="10">
        <f>D107/D108</f>
        <v>17557.69230769231</v>
      </c>
      <c r="E109" s="10">
        <f>E107/E108</f>
        <v>17373.563218390806</v>
      </c>
      <c r="F109" s="10">
        <f>F107/F108</f>
        <v>22108.967391304348</v>
      </c>
      <c r="G109" s="53">
        <f>(F109-E109)/E109*100</f>
        <v>27.256378633375995</v>
      </c>
    </row>
    <row r="110" spans="1:7" s="4" customFormat="1" ht="12.75">
      <c r="A110" s="12"/>
      <c r="B110" s="15"/>
      <c r="C110" s="15"/>
      <c r="D110" s="10"/>
      <c r="E110" s="16"/>
      <c r="F110" s="16"/>
      <c r="G110" s="53"/>
    </row>
    <row r="111" spans="1:7" s="4" customFormat="1" ht="12.75">
      <c r="A111" s="8" t="s">
        <v>61</v>
      </c>
      <c r="B111" s="8"/>
      <c r="C111" s="8"/>
      <c r="D111" s="16"/>
      <c r="E111" s="16"/>
      <c r="F111" s="16"/>
      <c r="G111" s="53"/>
    </row>
    <row r="112" spans="1:7" s="4" customFormat="1" ht="12.75">
      <c r="A112" s="12" t="s">
        <v>4</v>
      </c>
      <c r="B112" s="15">
        <v>128500</v>
      </c>
      <c r="C112" s="15">
        <v>79200</v>
      </c>
      <c r="D112" s="10">
        <v>71000</v>
      </c>
      <c r="E112" s="16">
        <v>228072</v>
      </c>
      <c r="F112" s="16">
        <v>241500</v>
      </c>
      <c r="G112" s="53">
        <f>(F112-E112)/E112*100</f>
        <v>5.887614437546039</v>
      </c>
    </row>
    <row r="113" spans="1:7" s="4" customFormat="1" ht="12.75">
      <c r="A113" s="12" t="s">
        <v>22</v>
      </c>
      <c r="B113" s="15">
        <v>19</v>
      </c>
      <c r="C113" s="15">
        <v>5.2</v>
      </c>
      <c r="D113" s="10">
        <v>9</v>
      </c>
      <c r="E113" s="16">
        <v>26</v>
      </c>
      <c r="F113" s="16">
        <v>39</v>
      </c>
      <c r="G113" s="53">
        <f>(F113-E113)/E113*100</f>
        <v>50</v>
      </c>
    </row>
    <row r="114" spans="1:7" s="4" customFormat="1" ht="12.75">
      <c r="A114" s="12" t="s">
        <v>33</v>
      </c>
      <c r="B114" s="15">
        <v>6589.74</v>
      </c>
      <c r="C114" s="15">
        <f>C112/C113</f>
        <v>15230.76923076923</v>
      </c>
      <c r="D114" s="10">
        <f>D112/D113</f>
        <v>7888.888888888889</v>
      </c>
      <c r="E114" s="10">
        <f>E112/E113</f>
        <v>8772</v>
      </c>
      <c r="F114" s="10">
        <f>F112/F113</f>
        <v>6192.307692307692</v>
      </c>
      <c r="G114" s="53">
        <f>(F114-E114)/E114*100</f>
        <v>-29.40825704163597</v>
      </c>
    </row>
    <row r="115" spans="1:7" s="4" customFormat="1" ht="12.75">
      <c r="A115" s="12"/>
      <c r="B115" s="15"/>
      <c r="C115" s="15"/>
      <c r="D115" s="10"/>
      <c r="E115" s="16"/>
      <c r="F115" s="16"/>
      <c r="G115" s="53"/>
    </row>
    <row r="116" spans="1:7" s="4" customFormat="1" ht="12.75">
      <c r="A116" s="8" t="s">
        <v>62</v>
      </c>
      <c r="B116" s="8"/>
      <c r="C116" s="8"/>
      <c r="D116" s="10"/>
      <c r="E116" s="16"/>
      <c r="F116" s="16"/>
      <c r="G116" s="53"/>
    </row>
    <row r="117" spans="1:7" s="4" customFormat="1" ht="12.75">
      <c r="A117" s="12" t="s">
        <v>4</v>
      </c>
      <c r="B117" s="15">
        <v>44600</v>
      </c>
      <c r="C117" s="15">
        <v>178000</v>
      </c>
      <c r="D117" s="10">
        <v>281000</v>
      </c>
      <c r="E117" s="16">
        <v>395689</v>
      </c>
      <c r="F117" s="16">
        <v>358814</v>
      </c>
      <c r="G117" s="53">
        <f>(F117-E117)/E117*100</f>
        <v>-9.319187543752795</v>
      </c>
    </row>
    <row r="118" spans="1:7" s="4" customFormat="1" ht="12.75">
      <c r="A118" s="12" t="s">
        <v>22</v>
      </c>
      <c r="B118" s="15">
        <v>9</v>
      </c>
      <c r="C118" s="15">
        <v>36</v>
      </c>
      <c r="D118" s="10">
        <v>52</v>
      </c>
      <c r="E118" s="16">
        <v>77</v>
      </c>
      <c r="F118" s="16">
        <v>41</v>
      </c>
      <c r="G118" s="53">
        <f>(F118-E118)/E118*100</f>
        <v>-46.75324675324675</v>
      </c>
    </row>
    <row r="119" spans="1:7" s="4" customFormat="1" ht="12.75">
      <c r="A119" s="12" t="s">
        <v>33</v>
      </c>
      <c r="B119" s="15">
        <v>4955</v>
      </c>
      <c r="C119" s="15">
        <f>C117/C118</f>
        <v>4944.444444444444</v>
      </c>
      <c r="D119" s="10">
        <f>D117/D118</f>
        <v>5403.846153846154</v>
      </c>
      <c r="E119" s="10">
        <f>E117/E118</f>
        <v>5138.818181818182</v>
      </c>
      <c r="F119" s="10">
        <f>F117/F118</f>
        <v>8751.560975609756</v>
      </c>
      <c r="G119" s="53">
        <f>(F119-E119)/E119*100</f>
        <v>70.30298924709841</v>
      </c>
    </row>
    <row r="120" spans="1:7" s="4" customFormat="1" ht="12.75">
      <c r="A120" s="12"/>
      <c r="B120" s="15"/>
      <c r="C120" s="15"/>
      <c r="D120" s="16"/>
      <c r="E120" s="16"/>
      <c r="F120" s="16"/>
      <c r="G120" s="53"/>
    </row>
    <row r="121" spans="1:7" s="4" customFormat="1" ht="12.75">
      <c r="A121" s="8" t="s">
        <v>63</v>
      </c>
      <c r="B121" s="8"/>
      <c r="C121" s="8"/>
      <c r="D121" s="16"/>
      <c r="E121" s="16"/>
      <c r="F121" s="16"/>
      <c r="G121" s="53"/>
    </row>
    <row r="122" spans="1:7" s="4" customFormat="1" ht="12.75">
      <c r="A122" s="12" t="s">
        <v>4</v>
      </c>
      <c r="B122" s="15">
        <v>16000</v>
      </c>
      <c r="C122" s="15">
        <v>38800</v>
      </c>
      <c r="D122" s="10">
        <v>20000</v>
      </c>
      <c r="E122" s="16">
        <v>89000</v>
      </c>
      <c r="F122" s="16">
        <v>671250</v>
      </c>
      <c r="G122" s="53">
        <f>(F122-E122)/E122*100</f>
        <v>654.2134831460675</v>
      </c>
    </row>
    <row r="123" spans="1:7" s="4" customFormat="1" ht="12.75">
      <c r="A123" s="12" t="s">
        <v>22</v>
      </c>
      <c r="B123" s="15">
        <v>8</v>
      </c>
      <c r="C123" s="15">
        <v>25</v>
      </c>
      <c r="D123" s="10">
        <v>2</v>
      </c>
      <c r="E123" s="16">
        <v>18</v>
      </c>
      <c r="F123" s="16">
        <v>62</v>
      </c>
      <c r="G123" s="53">
        <f>(F123-E123)/E123*100</f>
        <v>244.44444444444446</v>
      </c>
    </row>
    <row r="124" spans="1:7" s="4" customFormat="1" ht="12.75">
      <c r="A124" s="12" t="s">
        <v>33</v>
      </c>
      <c r="B124" s="15">
        <v>2000</v>
      </c>
      <c r="C124" s="15">
        <f>C122/C123</f>
        <v>1552</v>
      </c>
      <c r="D124" s="10">
        <f>D122/D123</f>
        <v>10000</v>
      </c>
      <c r="E124" s="10">
        <f>E122/E123</f>
        <v>4944.444444444444</v>
      </c>
      <c r="F124" s="10">
        <f>F122/F123</f>
        <v>10826.612903225807</v>
      </c>
      <c r="G124" s="53">
        <f>(F124-E124)/E124*100</f>
        <v>118.96520478434216</v>
      </c>
    </row>
    <row r="125" spans="1:7" s="4" customFormat="1" ht="12.75">
      <c r="A125" s="12"/>
      <c r="B125" s="15"/>
      <c r="C125" s="15"/>
      <c r="D125" s="10"/>
      <c r="E125" s="16"/>
      <c r="F125" s="16"/>
      <c r="G125" s="53"/>
    </row>
    <row r="126" spans="1:7" s="4" customFormat="1" ht="12.75">
      <c r="A126" s="8" t="s">
        <v>64</v>
      </c>
      <c r="B126" s="8"/>
      <c r="C126" s="8"/>
      <c r="D126" s="10"/>
      <c r="E126" s="16"/>
      <c r="F126" s="16"/>
      <c r="G126" s="53"/>
    </row>
    <row r="127" spans="1:7" s="4" customFormat="1" ht="12.75">
      <c r="A127" s="12" t="s">
        <v>4</v>
      </c>
      <c r="B127" s="15">
        <v>16000</v>
      </c>
      <c r="C127" s="15">
        <v>0</v>
      </c>
      <c r="D127" s="10">
        <v>0</v>
      </c>
      <c r="E127" s="16">
        <v>1111261</v>
      </c>
      <c r="F127" s="16">
        <v>324046</v>
      </c>
      <c r="G127" s="53">
        <f>(F127-E127)/E127*100</f>
        <v>-70.83979371182826</v>
      </c>
    </row>
    <row r="128" spans="1:7" s="4" customFormat="1" ht="12.75">
      <c r="A128" s="12" t="s">
        <v>22</v>
      </c>
      <c r="B128" s="15">
        <v>4</v>
      </c>
      <c r="C128" s="15">
        <v>5</v>
      </c>
      <c r="D128" s="10">
        <v>0.6</v>
      </c>
      <c r="E128" s="16">
        <v>91</v>
      </c>
      <c r="F128" s="16">
        <v>31</v>
      </c>
      <c r="G128" s="53">
        <f>(F128-E128)/E128*100</f>
        <v>-65.93406593406593</v>
      </c>
    </row>
    <row r="129" spans="1:7" s="4" customFormat="1" ht="12.75">
      <c r="A129" s="12" t="s">
        <v>33</v>
      </c>
      <c r="B129" s="15">
        <v>4000</v>
      </c>
      <c r="C129" s="15"/>
      <c r="D129" s="26" t="s">
        <v>65</v>
      </c>
      <c r="E129" s="10">
        <f>E127/E128</f>
        <v>12211.65934065934</v>
      </c>
      <c r="F129" s="10">
        <f>F127/F128</f>
        <v>10453.09677419355</v>
      </c>
      <c r="G129" s="53">
        <f>(F129-E129)/E129*100</f>
        <v>-14.400684766979763</v>
      </c>
    </row>
    <row r="130" spans="1:7" s="4" customFormat="1" ht="12.75">
      <c r="A130" s="12"/>
      <c r="B130" s="15"/>
      <c r="C130" s="15"/>
      <c r="D130" s="16"/>
      <c r="E130" s="16"/>
      <c r="F130" s="16"/>
      <c r="G130" s="53"/>
    </row>
    <row r="131" spans="1:7" s="4" customFormat="1" ht="12.75">
      <c r="A131" s="12"/>
      <c r="B131" s="15"/>
      <c r="C131" s="15"/>
      <c r="D131" s="16"/>
      <c r="E131" s="16"/>
      <c r="F131" s="16"/>
      <c r="G131" s="53"/>
    </row>
    <row r="132" spans="1:7" s="4" customFormat="1" ht="12.75">
      <c r="A132" s="12"/>
      <c r="B132" s="15"/>
      <c r="C132" s="15"/>
      <c r="D132" s="16"/>
      <c r="E132" s="16"/>
      <c r="F132" s="16"/>
      <c r="G132" s="53"/>
    </row>
    <row r="133" spans="1:7" s="4" customFormat="1" ht="12.75">
      <c r="A133" s="8" t="s">
        <v>66</v>
      </c>
      <c r="B133" s="8"/>
      <c r="C133" s="8"/>
      <c r="D133" s="16"/>
      <c r="E133" s="16"/>
      <c r="F133" s="16"/>
      <c r="G133" s="53"/>
    </row>
    <row r="134" spans="1:7" s="4" customFormat="1" ht="12.75">
      <c r="A134" s="12" t="s">
        <v>4</v>
      </c>
      <c r="B134" s="15"/>
      <c r="C134" s="15"/>
      <c r="D134" s="10"/>
      <c r="E134" s="16"/>
      <c r="F134" s="16">
        <v>600000</v>
      </c>
      <c r="G134" s="53"/>
    </row>
    <row r="135" spans="1:7" s="4" customFormat="1" ht="12.75">
      <c r="A135" s="12" t="s">
        <v>22</v>
      </c>
      <c r="B135" s="15"/>
      <c r="C135" s="15"/>
      <c r="D135" s="16"/>
      <c r="E135" s="16"/>
      <c r="F135" s="16">
        <v>60</v>
      </c>
      <c r="G135" s="53"/>
    </row>
    <row r="136" spans="1:7" s="4" customFormat="1" ht="12.75">
      <c r="A136" s="12" t="s">
        <v>33</v>
      </c>
      <c r="B136" s="15"/>
      <c r="C136" s="15"/>
      <c r="D136" s="16"/>
      <c r="E136" s="16"/>
      <c r="F136" s="10">
        <f>F134/F135</f>
        <v>10000</v>
      </c>
      <c r="G136" s="53"/>
    </row>
    <row r="137" spans="1:7" s="4" customFormat="1" ht="12.75">
      <c r="A137" s="12"/>
      <c r="B137" s="15"/>
      <c r="C137" s="15"/>
      <c r="D137" s="16"/>
      <c r="E137" s="16"/>
      <c r="F137" s="10"/>
      <c r="G137" s="53"/>
    </row>
    <row r="138" spans="1:7" s="4" customFormat="1" ht="12.75">
      <c r="A138" s="8" t="s">
        <v>67</v>
      </c>
      <c r="B138" s="8"/>
      <c r="C138" s="8"/>
      <c r="D138" s="10"/>
      <c r="E138" s="16"/>
      <c r="F138" s="16"/>
      <c r="G138" s="53"/>
    </row>
    <row r="139" spans="1:7" s="4" customFormat="1" ht="12.75">
      <c r="A139" s="12" t="s">
        <v>4</v>
      </c>
      <c r="B139" s="15">
        <v>202500</v>
      </c>
      <c r="C139" s="15">
        <v>785900</v>
      </c>
      <c r="D139" s="10">
        <v>562700</v>
      </c>
      <c r="E139" s="16">
        <v>602092</v>
      </c>
      <c r="F139" s="16">
        <v>1121298</v>
      </c>
      <c r="G139" s="53">
        <f aca="true" t="shared" si="5" ref="G139:G201">(F139-E139)/E139*100</f>
        <v>86.23366528703255</v>
      </c>
    </row>
    <row r="140" spans="1:7" s="4" customFormat="1" ht="12.75">
      <c r="A140" s="12" t="s">
        <v>22</v>
      </c>
      <c r="B140" s="15">
        <v>59</v>
      </c>
      <c r="C140" s="15">
        <v>73.5</v>
      </c>
      <c r="D140" s="10">
        <v>38.2</v>
      </c>
      <c r="E140" s="16">
        <v>61</v>
      </c>
      <c r="F140" s="16">
        <v>148</v>
      </c>
      <c r="G140" s="53">
        <f t="shared" si="5"/>
        <v>142.62295081967213</v>
      </c>
    </row>
    <row r="141" spans="1:7" s="4" customFormat="1" ht="12.75">
      <c r="A141" s="12" t="s">
        <v>33</v>
      </c>
      <c r="B141" s="15">
        <v>3432</v>
      </c>
      <c r="C141" s="15">
        <f>C139/C140</f>
        <v>10692.517006802722</v>
      </c>
      <c r="D141" s="10">
        <f>D139/D140</f>
        <v>14730.366492146595</v>
      </c>
      <c r="E141" s="10">
        <f>E139/E140</f>
        <v>9870.360655737704</v>
      </c>
      <c r="F141" s="10">
        <f>F139/F140</f>
        <v>7576.3378378378375</v>
      </c>
      <c r="G141" s="53">
        <f t="shared" si="5"/>
        <v>-23.24152984791226</v>
      </c>
    </row>
    <row r="142" spans="1:7" s="4" customFormat="1" ht="12.75">
      <c r="A142" s="8" t="s">
        <v>68</v>
      </c>
      <c r="B142" s="8"/>
      <c r="C142" s="8"/>
      <c r="D142" s="10"/>
      <c r="E142" s="16"/>
      <c r="F142" s="16"/>
      <c r="G142" s="53"/>
    </row>
    <row r="143" spans="1:7" s="4" customFormat="1" ht="12.75">
      <c r="A143" s="12" t="s">
        <v>4</v>
      </c>
      <c r="B143" s="15">
        <v>459250</v>
      </c>
      <c r="C143" s="15">
        <v>1546750</v>
      </c>
      <c r="D143" s="10">
        <v>1665575</v>
      </c>
      <c r="E143" s="16">
        <v>1266013</v>
      </c>
      <c r="F143" s="16">
        <v>6347945</v>
      </c>
      <c r="G143" s="53">
        <f t="shared" si="5"/>
        <v>401.41230777251104</v>
      </c>
    </row>
    <row r="144" spans="1:7" s="4" customFormat="1" ht="12.75">
      <c r="A144" s="12" t="s">
        <v>22</v>
      </c>
      <c r="B144" s="15">
        <v>99</v>
      </c>
      <c r="C144" s="15">
        <v>116</v>
      </c>
      <c r="D144" s="10">
        <v>73.75</v>
      </c>
      <c r="E144" s="16">
        <v>98</v>
      </c>
      <c r="F144" s="16">
        <v>246</v>
      </c>
      <c r="G144" s="53">
        <f t="shared" si="5"/>
        <v>151.0204081632653</v>
      </c>
    </row>
    <row r="145" spans="1:7" s="4" customFormat="1" ht="12.75">
      <c r="A145" s="12" t="s">
        <v>33</v>
      </c>
      <c r="B145" s="15">
        <v>4632</v>
      </c>
      <c r="C145" s="15">
        <f>C143/C144</f>
        <v>13334.051724137931</v>
      </c>
      <c r="D145" s="10">
        <f>D143/D144</f>
        <v>22584.06779661017</v>
      </c>
      <c r="E145" s="10">
        <f>E143/E144</f>
        <v>12918.5</v>
      </c>
      <c r="F145" s="10">
        <f>F143/F144</f>
        <v>25804.654471544716</v>
      </c>
      <c r="G145" s="53">
        <f t="shared" si="5"/>
        <v>99.74961854352065</v>
      </c>
    </row>
    <row r="146" spans="1:7" s="4" customFormat="1" ht="12.75">
      <c r="A146" s="12"/>
      <c r="B146" s="15"/>
      <c r="C146" s="15"/>
      <c r="D146" s="10"/>
      <c r="E146" s="10"/>
      <c r="F146" s="10"/>
      <c r="G146" s="53"/>
    </row>
    <row r="147" spans="1:7" s="4" customFormat="1" ht="12.75">
      <c r="A147" s="8" t="s">
        <v>69</v>
      </c>
      <c r="B147" s="8"/>
      <c r="C147" s="8"/>
      <c r="D147" s="10"/>
      <c r="E147" s="16"/>
      <c r="F147" s="16"/>
      <c r="G147" s="53"/>
    </row>
    <row r="148" spans="1:7" s="4" customFormat="1" ht="12.75">
      <c r="A148" s="12" t="s">
        <v>4</v>
      </c>
      <c r="B148" s="15"/>
      <c r="C148" s="15"/>
      <c r="D148" s="10">
        <v>528000</v>
      </c>
      <c r="E148" s="16">
        <v>2041400</v>
      </c>
      <c r="F148" s="16">
        <v>2725650</v>
      </c>
      <c r="G148" s="53">
        <f t="shared" si="5"/>
        <v>33.51866366219261</v>
      </c>
    </row>
    <row r="149" spans="1:7" s="4" customFormat="1" ht="12.75">
      <c r="A149" s="12" t="s">
        <v>22</v>
      </c>
      <c r="B149" s="15"/>
      <c r="C149" s="15"/>
      <c r="D149" s="10">
        <v>66</v>
      </c>
      <c r="E149" s="16">
        <v>213</v>
      </c>
      <c r="F149" s="16">
        <v>285</v>
      </c>
      <c r="G149" s="53">
        <f t="shared" si="5"/>
        <v>33.80281690140845</v>
      </c>
    </row>
    <row r="150" spans="1:7" s="4" customFormat="1" ht="12.75">
      <c r="A150" s="12" t="s">
        <v>33</v>
      </c>
      <c r="B150" s="15"/>
      <c r="C150" s="15"/>
      <c r="D150" s="10">
        <f>D148/D149</f>
        <v>8000</v>
      </c>
      <c r="E150" s="10">
        <f>E148/E149</f>
        <v>9584.037558685446</v>
      </c>
      <c r="F150" s="10">
        <f>F148/F149</f>
        <v>9563.684210526315</v>
      </c>
      <c r="G150" s="53">
        <f t="shared" si="5"/>
        <v>-0.21236715772974163</v>
      </c>
    </row>
    <row r="151" spans="1:7" s="4" customFormat="1" ht="12.75">
      <c r="A151" s="12"/>
      <c r="B151" s="15"/>
      <c r="C151" s="15"/>
      <c r="D151" s="10"/>
      <c r="E151" s="16"/>
      <c r="F151" s="16"/>
      <c r="G151" s="53"/>
    </row>
    <row r="152" spans="1:7" s="4" customFormat="1" ht="12.75">
      <c r="A152" s="8" t="s">
        <v>70</v>
      </c>
      <c r="B152" s="8"/>
      <c r="C152" s="8"/>
      <c r="D152" s="10"/>
      <c r="E152" s="16"/>
      <c r="F152" s="16"/>
      <c r="G152" s="53"/>
    </row>
    <row r="153" spans="1:7" s="4" customFormat="1" ht="12.75">
      <c r="A153" s="12" t="s">
        <v>4</v>
      </c>
      <c r="B153" s="15"/>
      <c r="C153" s="15">
        <v>32500</v>
      </c>
      <c r="D153" s="10">
        <v>7500</v>
      </c>
      <c r="E153" s="16">
        <v>10880</v>
      </c>
      <c r="F153" s="16">
        <v>280000</v>
      </c>
      <c r="G153" s="53">
        <f t="shared" si="5"/>
        <v>2473.529411764706</v>
      </c>
    </row>
    <row r="154" spans="1:7" s="4" customFormat="1" ht="12.75">
      <c r="A154" s="12" t="s">
        <v>22</v>
      </c>
      <c r="B154" s="15"/>
      <c r="C154" s="15">
        <v>2.5</v>
      </c>
      <c r="D154" s="10">
        <v>1.25</v>
      </c>
      <c r="E154" s="16">
        <v>2</v>
      </c>
      <c r="F154" s="16">
        <v>30</v>
      </c>
      <c r="G154" s="53">
        <f t="shared" si="5"/>
        <v>1400</v>
      </c>
    </row>
    <row r="155" spans="1:7" s="4" customFormat="1" ht="12.75">
      <c r="A155" s="12" t="s">
        <v>33</v>
      </c>
      <c r="B155" s="15"/>
      <c r="C155" s="15">
        <f>C153/C154</f>
        <v>13000</v>
      </c>
      <c r="D155" s="10">
        <f>D153/D154</f>
        <v>6000</v>
      </c>
      <c r="E155" s="10">
        <f>E153/E154</f>
        <v>5440</v>
      </c>
      <c r="F155" s="10">
        <f>F153/F154</f>
        <v>9333.333333333334</v>
      </c>
      <c r="G155" s="53">
        <f t="shared" si="5"/>
        <v>71.5686274509804</v>
      </c>
    </row>
    <row r="156" spans="1:7" s="4" customFormat="1" ht="12.75">
      <c r="A156" s="12"/>
      <c r="B156" s="15"/>
      <c r="C156" s="15"/>
      <c r="D156" s="10"/>
      <c r="E156" s="16"/>
      <c r="F156" s="16"/>
      <c r="G156" s="53"/>
    </row>
    <row r="157" spans="1:7" s="4" customFormat="1" ht="12.75">
      <c r="A157" s="8" t="s">
        <v>71</v>
      </c>
      <c r="B157" s="8"/>
      <c r="C157" s="8"/>
      <c r="D157" s="10"/>
      <c r="E157" s="16"/>
      <c r="F157" s="16"/>
      <c r="G157" s="53"/>
    </row>
    <row r="158" spans="1:7" s="4" customFormat="1" ht="12.75">
      <c r="A158" s="12" t="s">
        <v>4</v>
      </c>
      <c r="B158" s="15"/>
      <c r="C158" s="15"/>
      <c r="D158" s="10">
        <v>55000</v>
      </c>
      <c r="E158" s="16">
        <v>213600</v>
      </c>
      <c r="F158" s="16">
        <v>348000</v>
      </c>
      <c r="G158" s="53">
        <f t="shared" si="5"/>
        <v>62.92134831460674</v>
      </c>
    </row>
    <row r="159" spans="1:7" s="4" customFormat="1" ht="12.75">
      <c r="A159" s="12" t="s">
        <v>22</v>
      </c>
      <c r="B159" s="15"/>
      <c r="C159" s="15"/>
      <c r="D159" s="10">
        <v>5</v>
      </c>
      <c r="E159" s="16">
        <v>24</v>
      </c>
      <c r="F159" s="16">
        <v>46</v>
      </c>
      <c r="G159" s="53">
        <f t="shared" si="5"/>
        <v>91.66666666666666</v>
      </c>
    </row>
    <row r="160" spans="1:7" s="4" customFormat="1" ht="12.75">
      <c r="A160" s="12" t="s">
        <v>33</v>
      </c>
      <c r="B160" s="15"/>
      <c r="C160" s="15"/>
      <c r="D160" s="10">
        <f>D158/D159</f>
        <v>11000</v>
      </c>
      <c r="E160" s="10">
        <f>E158/E159</f>
        <v>8900</v>
      </c>
      <c r="F160" s="10">
        <f>+F158/+F159</f>
        <v>7565.217391304348</v>
      </c>
      <c r="G160" s="53">
        <f t="shared" si="5"/>
        <v>-14.997557401074744</v>
      </c>
    </row>
    <row r="161" spans="1:7" s="4" customFormat="1" ht="12.75">
      <c r="A161" s="54" t="s">
        <v>0</v>
      </c>
      <c r="B161" s="55">
        <v>1990</v>
      </c>
      <c r="C161" s="55"/>
      <c r="D161" s="57">
        <v>1996</v>
      </c>
      <c r="E161" s="57">
        <v>1999</v>
      </c>
      <c r="F161" s="57">
        <v>2000</v>
      </c>
      <c r="G161" s="53">
        <f t="shared" si="5"/>
        <v>0.05002501250625312</v>
      </c>
    </row>
    <row r="162" spans="1:7" s="4" customFormat="1" ht="12.75">
      <c r="A162" s="5"/>
      <c r="B162" s="5"/>
      <c r="C162" s="5"/>
      <c r="D162" s="27"/>
      <c r="E162" s="27"/>
      <c r="F162" s="27"/>
      <c r="G162" s="53"/>
    </row>
    <row r="163" spans="1:7" s="4" customFormat="1" ht="12.75">
      <c r="A163" s="25" t="s">
        <v>72</v>
      </c>
      <c r="B163" s="25"/>
      <c r="C163" s="25"/>
      <c r="D163" s="18"/>
      <c r="E163" s="18"/>
      <c r="F163" s="19"/>
      <c r="G163" s="53"/>
    </row>
    <row r="164" spans="1:7" s="4" customFormat="1" ht="12.75">
      <c r="A164" s="8" t="s">
        <v>73</v>
      </c>
      <c r="B164" s="8"/>
      <c r="C164" s="8"/>
      <c r="D164" s="10"/>
      <c r="E164" s="16"/>
      <c r="F164" s="16"/>
      <c r="G164" s="53"/>
    </row>
    <row r="165" spans="1:7" s="4" customFormat="1" ht="12.75">
      <c r="A165" s="12" t="s">
        <v>4</v>
      </c>
      <c r="B165" s="15">
        <v>1117000</v>
      </c>
      <c r="C165" s="15">
        <v>1167420</v>
      </c>
      <c r="D165" s="10">
        <v>1397000</v>
      </c>
      <c r="E165" s="16">
        <v>1507200</v>
      </c>
      <c r="F165" s="16">
        <v>2000600</v>
      </c>
      <c r="G165" s="53">
        <f t="shared" si="5"/>
        <v>32.73619957537155</v>
      </c>
    </row>
    <row r="166" spans="1:7" s="4" customFormat="1" ht="12.75">
      <c r="A166" s="12" t="s">
        <v>22</v>
      </c>
      <c r="B166" s="15">
        <v>84</v>
      </c>
      <c r="C166" s="15">
        <v>176</v>
      </c>
      <c r="D166" s="10">
        <v>140</v>
      </c>
      <c r="E166" s="16">
        <v>195</v>
      </c>
      <c r="F166" s="16">
        <v>203</v>
      </c>
      <c r="G166" s="53">
        <f t="shared" si="5"/>
        <v>4.102564102564102</v>
      </c>
    </row>
    <row r="167" spans="1:7" s="4" customFormat="1" ht="12.75">
      <c r="A167" s="12" t="s">
        <v>33</v>
      </c>
      <c r="B167" s="15">
        <v>13297</v>
      </c>
      <c r="C167" s="15">
        <f>C165/C166</f>
        <v>6633.068181818182</v>
      </c>
      <c r="D167" s="10">
        <f>D165/D166</f>
        <v>9978.57142857143</v>
      </c>
      <c r="E167" s="10">
        <f>E165/E166</f>
        <v>7729.2307692307695</v>
      </c>
      <c r="F167" s="10">
        <f>F165/F166</f>
        <v>9855.172413793103</v>
      </c>
      <c r="G167" s="53">
        <f t="shared" si="5"/>
        <v>27.505216340874146</v>
      </c>
    </row>
    <row r="168" spans="1:7" s="4" customFormat="1" ht="12.75">
      <c r="A168" s="12"/>
      <c r="B168" s="15"/>
      <c r="C168" s="15"/>
      <c r="D168" s="10"/>
      <c r="E168" s="10"/>
      <c r="F168" s="10"/>
      <c r="G168" s="53"/>
    </row>
    <row r="169" spans="1:7" s="4" customFormat="1" ht="12.75">
      <c r="A169" s="8" t="s">
        <v>134</v>
      </c>
      <c r="B169" s="8"/>
      <c r="C169" s="8"/>
      <c r="D169" s="10"/>
      <c r="E169" s="16"/>
      <c r="F169" s="16"/>
      <c r="G169" s="53"/>
    </row>
    <row r="170" spans="1:7" s="4" customFormat="1" ht="12.75">
      <c r="A170" s="12" t="s">
        <v>4</v>
      </c>
      <c r="B170" s="15">
        <v>762300</v>
      </c>
      <c r="C170" s="15">
        <v>449200</v>
      </c>
      <c r="D170" s="10">
        <v>382000</v>
      </c>
      <c r="E170" s="16">
        <v>1190553</v>
      </c>
      <c r="F170" s="16">
        <v>2023720</v>
      </c>
      <c r="G170" s="53">
        <f t="shared" si="5"/>
        <v>69.9815127927946</v>
      </c>
    </row>
    <row r="171" spans="1:7" s="4" customFormat="1" ht="12.75">
      <c r="A171" s="12" t="s">
        <v>22</v>
      </c>
      <c r="B171" s="15">
        <v>116</v>
      </c>
      <c r="C171" s="15">
        <v>186</v>
      </c>
      <c r="D171" s="10">
        <v>58</v>
      </c>
      <c r="E171" s="16">
        <v>244</v>
      </c>
      <c r="F171" s="16">
        <v>290</v>
      </c>
      <c r="G171" s="53">
        <f t="shared" si="5"/>
        <v>18.852459016393443</v>
      </c>
    </row>
    <row r="172" spans="1:7" s="4" customFormat="1" ht="12.75">
      <c r="A172" s="12" t="s">
        <v>33</v>
      </c>
      <c r="B172" s="15">
        <v>6571</v>
      </c>
      <c r="C172" s="15">
        <f>C170/C171</f>
        <v>2415.05376344086</v>
      </c>
      <c r="D172" s="10">
        <f>D170/D171</f>
        <v>6586.206896551724</v>
      </c>
      <c r="E172" s="10">
        <f>E170/E171</f>
        <v>4879.315573770492</v>
      </c>
      <c r="F172" s="10">
        <f>F170/F171</f>
        <v>6978.3448275862065</v>
      </c>
      <c r="G172" s="53">
        <f t="shared" si="5"/>
        <v>43.018928004972004</v>
      </c>
    </row>
    <row r="173" spans="1:7" s="4" customFormat="1" ht="12.75">
      <c r="A173" s="12"/>
      <c r="B173" s="15"/>
      <c r="C173" s="15"/>
      <c r="D173" s="10"/>
      <c r="E173" s="16"/>
      <c r="F173" s="16"/>
      <c r="G173" s="53"/>
    </row>
    <row r="174" spans="1:7" s="4" customFormat="1" ht="12.75">
      <c r="A174" s="8" t="s">
        <v>74</v>
      </c>
      <c r="B174" s="8"/>
      <c r="C174" s="8"/>
      <c r="D174" s="10"/>
      <c r="E174" s="16"/>
      <c r="F174" s="16"/>
      <c r="G174" s="53"/>
    </row>
    <row r="175" spans="1:7" s="4" customFormat="1" ht="12.75">
      <c r="A175" s="12" t="s">
        <v>4</v>
      </c>
      <c r="B175" s="15">
        <v>1343000</v>
      </c>
      <c r="C175" s="15">
        <v>428400</v>
      </c>
      <c r="D175" s="10">
        <v>382000</v>
      </c>
      <c r="E175" s="16">
        <v>316122</v>
      </c>
      <c r="F175" s="16">
        <v>576400</v>
      </c>
      <c r="G175" s="53">
        <f t="shared" si="5"/>
        <v>82.33466826098784</v>
      </c>
    </row>
    <row r="176" spans="1:7" s="4" customFormat="1" ht="12.75">
      <c r="A176" s="12" t="s">
        <v>22</v>
      </c>
      <c r="B176" s="15">
        <v>138</v>
      </c>
      <c r="C176" s="15">
        <v>50</v>
      </c>
      <c r="D176" s="10">
        <v>58</v>
      </c>
      <c r="E176" s="16">
        <v>61</v>
      </c>
      <c r="F176" s="16">
        <v>82</v>
      </c>
      <c r="G176" s="53">
        <f t="shared" si="5"/>
        <v>34.42622950819672</v>
      </c>
    </row>
    <row r="177" spans="1:7" s="4" customFormat="1" ht="12.75">
      <c r="A177" s="12" t="s">
        <v>33</v>
      </c>
      <c r="B177" s="15">
        <v>9731</v>
      </c>
      <c r="C177" s="15">
        <f>C175/C176</f>
        <v>8568</v>
      </c>
      <c r="D177" s="10">
        <f>D175/D176</f>
        <v>6586.206896551724</v>
      </c>
      <c r="E177" s="10">
        <f>E175/E176</f>
        <v>5182.327868852459</v>
      </c>
      <c r="F177" s="10">
        <f>F175/F176</f>
        <v>7029.268292682927</v>
      </c>
      <c r="G177" s="53">
        <f t="shared" si="5"/>
        <v>35.639204438051934</v>
      </c>
    </row>
    <row r="178" spans="1:7" s="4" customFormat="1" ht="12.75">
      <c r="A178" s="12"/>
      <c r="B178" s="15"/>
      <c r="C178" s="15"/>
      <c r="D178" s="10"/>
      <c r="E178" s="16"/>
      <c r="F178" s="16"/>
      <c r="G178" s="53"/>
    </row>
    <row r="179" spans="1:7" s="4" customFormat="1" ht="12.75">
      <c r="A179" s="8" t="s">
        <v>75</v>
      </c>
      <c r="B179" s="8"/>
      <c r="C179" s="8"/>
      <c r="D179" s="10"/>
      <c r="E179" s="16"/>
      <c r="F179" s="16"/>
      <c r="G179" s="53"/>
    </row>
    <row r="180" spans="1:7" s="4" customFormat="1" ht="12.75">
      <c r="A180" s="12" t="s">
        <v>4</v>
      </c>
      <c r="B180" s="15">
        <v>218400</v>
      </c>
      <c r="C180" s="15">
        <v>233800</v>
      </c>
      <c r="D180" s="10"/>
      <c r="E180" s="16">
        <v>65800</v>
      </c>
      <c r="F180" s="16">
        <v>23500</v>
      </c>
      <c r="G180" s="53">
        <f t="shared" si="5"/>
        <v>-64.28571428571429</v>
      </c>
    </row>
    <row r="181" spans="1:7" s="4" customFormat="1" ht="12.75">
      <c r="A181" s="12" t="s">
        <v>22</v>
      </c>
      <c r="B181" s="15">
        <v>32</v>
      </c>
      <c r="C181" s="15">
        <v>26</v>
      </c>
      <c r="D181" s="10"/>
      <c r="E181" s="16">
        <v>26</v>
      </c>
      <c r="F181" s="16">
        <v>13</v>
      </c>
      <c r="G181" s="53">
        <f t="shared" si="5"/>
        <v>-50</v>
      </c>
    </row>
    <row r="182" spans="1:7" s="4" customFormat="1" ht="12.75">
      <c r="A182" s="12" t="s">
        <v>33</v>
      </c>
      <c r="B182" s="15">
        <v>6825</v>
      </c>
      <c r="C182" s="15">
        <f>C180/C181</f>
        <v>8992.307692307691</v>
      </c>
      <c r="D182" s="10"/>
      <c r="E182" s="10">
        <f>E180/E181</f>
        <v>2530.769230769231</v>
      </c>
      <c r="F182" s="10">
        <v>1880</v>
      </c>
      <c r="G182" s="53">
        <f t="shared" si="5"/>
        <v>-25.71428571428572</v>
      </c>
    </row>
    <row r="183" spans="1:7" s="4" customFormat="1" ht="12.75">
      <c r="A183" s="12"/>
      <c r="B183" s="15"/>
      <c r="C183" s="15"/>
      <c r="D183" s="10"/>
      <c r="E183" s="16"/>
      <c r="F183" s="16"/>
      <c r="G183" s="53"/>
    </row>
    <row r="184" spans="1:7" s="4" customFormat="1" ht="12.75">
      <c r="A184" s="8" t="s">
        <v>76</v>
      </c>
      <c r="B184" s="8"/>
      <c r="C184" s="8"/>
      <c r="D184" s="10"/>
      <c r="E184" s="16"/>
      <c r="F184" s="16"/>
      <c r="G184" s="53"/>
    </row>
    <row r="185" spans="1:7" s="4" customFormat="1" ht="12.75">
      <c r="A185" s="12" t="s">
        <v>4</v>
      </c>
      <c r="B185" s="15">
        <v>105300</v>
      </c>
      <c r="C185" s="15">
        <v>151800</v>
      </c>
      <c r="D185" s="10"/>
      <c r="E185" s="16">
        <v>30000</v>
      </c>
      <c r="F185" s="16">
        <v>25500</v>
      </c>
      <c r="G185" s="53">
        <f t="shared" si="5"/>
        <v>-15</v>
      </c>
    </row>
    <row r="186" spans="1:7" s="4" customFormat="1" ht="12.75">
      <c r="A186" s="12" t="s">
        <v>22</v>
      </c>
      <c r="B186" s="15">
        <v>11</v>
      </c>
      <c r="C186" s="15">
        <v>15.5</v>
      </c>
      <c r="D186" s="10"/>
      <c r="E186" s="16">
        <v>10</v>
      </c>
      <c r="F186" s="16">
        <v>9.5</v>
      </c>
      <c r="G186" s="53">
        <f t="shared" si="5"/>
        <v>-5</v>
      </c>
    </row>
    <row r="187" spans="1:7" s="4" customFormat="1" ht="12.75">
      <c r="A187" s="12" t="s">
        <v>33</v>
      </c>
      <c r="B187" s="15">
        <v>9572</v>
      </c>
      <c r="C187" s="15">
        <f>C185/C186</f>
        <v>9793.548387096775</v>
      </c>
      <c r="D187" s="10"/>
      <c r="E187" s="10">
        <f>E185/E186</f>
        <v>3000</v>
      </c>
      <c r="F187" s="10">
        <f>F185/F186</f>
        <v>2684.2105263157896</v>
      </c>
      <c r="G187" s="53">
        <f t="shared" si="5"/>
        <v>-10.526315789473681</v>
      </c>
    </row>
    <row r="188" spans="1:7" s="4" customFormat="1" ht="12.75">
      <c r="A188" s="12"/>
      <c r="B188" s="15"/>
      <c r="C188" s="15"/>
      <c r="D188" s="10"/>
      <c r="E188" s="10"/>
      <c r="F188" s="10"/>
      <c r="G188" s="53"/>
    </row>
    <row r="189" spans="1:7" s="4" customFormat="1" ht="12.75">
      <c r="A189" s="54" t="s">
        <v>0</v>
      </c>
      <c r="B189" s="55">
        <v>1990</v>
      </c>
      <c r="C189" s="55">
        <v>1994</v>
      </c>
      <c r="D189" s="57">
        <v>1996</v>
      </c>
      <c r="E189" s="57">
        <v>1999</v>
      </c>
      <c r="F189" s="57">
        <v>2000</v>
      </c>
      <c r="G189" s="53">
        <f t="shared" si="5"/>
        <v>0.05002501250625312</v>
      </c>
    </row>
    <row r="190" spans="1:7" s="4" customFormat="1" ht="12.75">
      <c r="A190" s="5"/>
      <c r="B190" s="5"/>
      <c r="C190" s="5"/>
      <c r="D190" s="27"/>
      <c r="E190" s="27"/>
      <c r="F190" s="27"/>
      <c r="G190" s="53"/>
    </row>
    <row r="191" spans="1:7" s="4" customFormat="1" ht="12.75">
      <c r="A191" s="25" t="s">
        <v>77</v>
      </c>
      <c r="B191" s="25"/>
      <c r="C191" s="25"/>
      <c r="D191" s="10"/>
      <c r="E191" s="18"/>
      <c r="F191" s="19"/>
      <c r="G191" s="53"/>
    </row>
    <row r="192" spans="1:7" s="4" customFormat="1" ht="12.75">
      <c r="A192" s="8" t="s">
        <v>78</v>
      </c>
      <c r="B192" s="8"/>
      <c r="C192" s="8"/>
      <c r="D192" s="10"/>
      <c r="E192" s="16"/>
      <c r="F192" s="16"/>
      <c r="G192" s="53"/>
    </row>
    <row r="193" spans="1:7" s="4" customFormat="1" ht="12.75">
      <c r="A193" s="15" t="s">
        <v>79</v>
      </c>
      <c r="B193" s="24"/>
      <c r="C193" s="24"/>
      <c r="D193" s="10"/>
      <c r="E193" s="16"/>
      <c r="F193" s="16"/>
      <c r="G193" s="53"/>
    </row>
    <row r="194" spans="1:7" s="4" customFormat="1" ht="12.75">
      <c r="A194" s="12" t="s">
        <v>80</v>
      </c>
      <c r="B194" s="15">
        <v>1681028</v>
      </c>
      <c r="C194" s="15">
        <v>2020027</v>
      </c>
      <c r="D194" s="10">
        <v>0</v>
      </c>
      <c r="E194" s="16">
        <v>4420877</v>
      </c>
      <c r="F194" s="16">
        <v>5228024</v>
      </c>
      <c r="G194" s="53">
        <f t="shared" si="5"/>
        <v>18.25762173433009</v>
      </c>
    </row>
    <row r="195" spans="1:7" s="4" customFormat="1" ht="12.75">
      <c r="A195" s="12" t="s">
        <v>27</v>
      </c>
      <c r="B195" s="15">
        <v>31162</v>
      </c>
      <c r="C195" s="15">
        <v>19921</v>
      </c>
      <c r="D195" s="10">
        <v>630</v>
      </c>
      <c r="E195" s="16">
        <v>63080</v>
      </c>
      <c r="F195" s="16">
        <v>72235</v>
      </c>
      <c r="G195" s="53">
        <f t="shared" si="5"/>
        <v>14.513316423589092</v>
      </c>
    </row>
    <row r="196" spans="1:7" s="4" customFormat="1" ht="12.75">
      <c r="A196" s="12" t="s">
        <v>81</v>
      </c>
      <c r="B196" s="15"/>
      <c r="C196" s="15"/>
      <c r="D196" s="10">
        <v>0</v>
      </c>
      <c r="E196" s="10">
        <f>E194/E195</f>
        <v>70.0836556753329</v>
      </c>
      <c r="F196" s="10">
        <f>F194/F195</f>
        <v>72.37521976881014</v>
      </c>
      <c r="G196" s="53">
        <f t="shared" si="5"/>
        <v>3.269755367917812</v>
      </c>
    </row>
    <row r="197" spans="1:7" s="4" customFormat="1" ht="12.75">
      <c r="A197" s="12"/>
      <c r="B197" s="15"/>
      <c r="C197" s="15"/>
      <c r="D197" s="10"/>
      <c r="E197" s="10"/>
      <c r="F197" s="10"/>
      <c r="G197" s="53"/>
    </row>
    <row r="198" spans="1:7" s="4" customFormat="1" ht="12.75">
      <c r="A198" s="15" t="s">
        <v>82</v>
      </c>
      <c r="B198" s="15"/>
      <c r="C198" s="15"/>
      <c r="D198" s="10"/>
      <c r="E198" s="16"/>
      <c r="F198" s="16"/>
      <c r="G198" s="53"/>
    </row>
    <row r="199" spans="1:7" s="4" customFormat="1" ht="12.75">
      <c r="A199" s="12" t="s">
        <v>83</v>
      </c>
      <c r="B199" s="15">
        <v>1102999</v>
      </c>
      <c r="C199" s="15">
        <v>833399</v>
      </c>
      <c r="D199" s="10">
        <v>0</v>
      </c>
      <c r="E199" s="16">
        <v>1328061</v>
      </c>
      <c r="F199" s="16">
        <v>1391414</v>
      </c>
      <c r="G199" s="53">
        <f t="shared" si="5"/>
        <v>4.770338109469369</v>
      </c>
    </row>
    <row r="200" spans="1:7" s="4" customFormat="1" ht="12.75">
      <c r="A200" s="12" t="s">
        <v>43</v>
      </c>
      <c r="B200" s="15">
        <v>8811</v>
      </c>
      <c r="C200" s="15"/>
      <c r="D200" s="10">
        <v>0</v>
      </c>
      <c r="E200" s="16">
        <v>11000</v>
      </c>
      <c r="F200" s="16">
        <v>9735</v>
      </c>
      <c r="G200" s="53">
        <f t="shared" si="5"/>
        <v>-11.5</v>
      </c>
    </row>
    <row r="201" spans="1:7" s="4" customFormat="1" ht="12.75">
      <c r="A201" s="12" t="s">
        <v>84</v>
      </c>
      <c r="B201" s="15"/>
      <c r="C201" s="15"/>
      <c r="D201" s="10">
        <v>0</v>
      </c>
      <c r="E201" s="10">
        <f>E199/E200</f>
        <v>120.73281818181819</v>
      </c>
      <c r="F201" s="10">
        <f>F199/F200</f>
        <v>142.92901900359527</v>
      </c>
      <c r="G201" s="53">
        <f t="shared" si="5"/>
        <v>18.384562835558597</v>
      </c>
    </row>
    <row r="202" spans="1:7" s="4" customFormat="1" ht="12.75">
      <c r="A202" s="12"/>
      <c r="B202" s="15"/>
      <c r="C202" s="15"/>
      <c r="D202" s="10"/>
      <c r="E202" s="10"/>
      <c r="F202" s="10"/>
      <c r="G202" s="53"/>
    </row>
    <row r="203" spans="1:7" s="4" customFormat="1" ht="12.75">
      <c r="A203" s="12"/>
      <c r="B203" s="15"/>
      <c r="C203" s="15"/>
      <c r="D203" s="10"/>
      <c r="E203" s="10"/>
      <c r="F203" s="10"/>
      <c r="G203" s="53"/>
    </row>
    <row r="204" spans="1:7" s="4" customFormat="1" ht="12.75">
      <c r="A204" s="8" t="s">
        <v>85</v>
      </c>
      <c r="B204" s="8"/>
      <c r="C204" s="8"/>
      <c r="D204" s="10"/>
      <c r="E204" s="16"/>
      <c r="F204" s="16"/>
      <c r="G204" s="53"/>
    </row>
    <row r="205" spans="1:7" s="4" customFormat="1" ht="12.75">
      <c r="A205" s="12" t="s">
        <v>86</v>
      </c>
      <c r="B205" s="15">
        <v>1337827</v>
      </c>
      <c r="C205" s="15">
        <v>2767896</v>
      </c>
      <c r="D205" s="10">
        <v>3136621.32</v>
      </c>
      <c r="E205" s="16">
        <v>2580074</v>
      </c>
      <c r="F205" s="16">
        <v>1502063</v>
      </c>
      <c r="G205" s="53">
        <f aca="true" t="shared" si="6" ref="G205:G258">(F205-E205)/E205*100</f>
        <v>-41.78217368959185</v>
      </c>
    </row>
    <row r="206" spans="1:7" s="4" customFormat="1" ht="12.75">
      <c r="A206" s="12" t="s">
        <v>87</v>
      </c>
      <c r="B206" s="15"/>
      <c r="C206" s="15"/>
      <c r="D206" s="10"/>
      <c r="E206" s="16">
        <v>511808</v>
      </c>
      <c r="F206" s="16">
        <v>235983</v>
      </c>
      <c r="G206" s="53">
        <f t="shared" si="6"/>
        <v>-53.892279917469054</v>
      </c>
    </row>
    <row r="207" spans="1:7" s="4" customFormat="1" ht="12.75">
      <c r="A207" s="12" t="s">
        <v>88</v>
      </c>
      <c r="B207" s="15"/>
      <c r="C207" s="15"/>
      <c r="D207" s="16"/>
      <c r="E207" s="28"/>
      <c r="F207" s="16">
        <v>1887569</v>
      </c>
      <c r="G207" s="53"/>
    </row>
    <row r="208" spans="1:7" s="4" customFormat="1" ht="12.75">
      <c r="A208" s="12" t="s">
        <v>89</v>
      </c>
      <c r="B208" s="15"/>
      <c r="C208" s="15"/>
      <c r="D208" s="16">
        <f>SUM(D205:D207)</f>
        <v>3136621.32</v>
      </c>
      <c r="E208" s="16">
        <f>SUM(E205:E207)</f>
        <v>3091882</v>
      </c>
      <c r="F208" s="16">
        <f>SUM(F205:F207)</f>
        <v>3625615</v>
      </c>
      <c r="G208" s="53">
        <f t="shared" si="6"/>
        <v>17.26239875907295</v>
      </c>
    </row>
    <row r="209" spans="1:7" s="4" customFormat="1" ht="12.75">
      <c r="A209" s="12" t="s">
        <v>22</v>
      </c>
      <c r="B209" s="15">
        <v>6192</v>
      </c>
      <c r="C209" s="15">
        <v>5300</v>
      </c>
      <c r="D209" s="10">
        <v>5071.5</v>
      </c>
      <c r="E209" s="16">
        <v>4635</v>
      </c>
      <c r="F209" s="16">
        <v>4662.8</v>
      </c>
      <c r="G209" s="53">
        <f t="shared" si="6"/>
        <v>0.5997842502696911</v>
      </c>
    </row>
    <row r="210" spans="1:7" s="4" customFormat="1" ht="12.75">
      <c r="A210" s="12" t="s">
        <v>90</v>
      </c>
      <c r="B210" s="15">
        <v>216</v>
      </c>
      <c r="C210" s="15"/>
      <c r="D210" s="10">
        <f>D208/D209</f>
        <v>618.48</v>
      </c>
      <c r="E210" s="10">
        <f>E208/E209</f>
        <v>667.0727076591154</v>
      </c>
      <c r="F210" s="10">
        <f>F208/F209</f>
        <v>777.561765462812</v>
      </c>
      <c r="G210" s="53">
        <f t="shared" si="6"/>
        <v>16.5632706202932</v>
      </c>
    </row>
    <row r="211" spans="1:7" s="4" customFormat="1" ht="12.75">
      <c r="A211" s="12"/>
      <c r="B211" s="15"/>
      <c r="C211" s="15"/>
      <c r="D211" s="10"/>
      <c r="E211" s="16"/>
      <c r="F211" s="16"/>
      <c r="G211" s="53"/>
    </row>
    <row r="212" spans="1:7" s="4" customFormat="1" ht="12.75">
      <c r="A212" s="8" t="s">
        <v>91</v>
      </c>
      <c r="B212" s="8"/>
      <c r="C212" s="8"/>
      <c r="D212" s="10"/>
      <c r="E212" s="16"/>
      <c r="F212" s="16"/>
      <c r="G212" s="53"/>
    </row>
    <row r="213" spans="1:7" s="4" customFormat="1" ht="12.75">
      <c r="A213" s="12" t="s">
        <v>4</v>
      </c>
      <c r="B213" s="15"/>
      <c r="C213" s="15"/>
      <c r="D213" s="10">
        <v>0</v>
      </c>
      <c r="E213" s="16"/>
      <c r="F213" s="16">
        <v>2596000</v>
      </c>
      <c r="G213" s="53"/>
    </row>
    <row r="214" spans="1:7" s="4" customFormat="1" ht="12.75">
      <c r="A214" s="12" t="s">
        <v>22</v>
      </c>
      <c r="B214" s="15">
        <v>1226</v>
      </c>
      <c r="C214" s="15">
        <v>2070</v>
      </c>
      <c r="D214" s="10">
        <v>1550</v>
      </c>
      <c r="E214" s="16">
        <v>1149</v>
      </c>
      <c r="F214" s="16">
        <v>797</v>
      </c>
      <c r="G214" s="53">
        <f t="shared" si="6"/>
        <v>-30.63533507397737</v>
      </c>
    </row>
    <row r="215" spans="1:7" s="4" customFormat="1" ht="12.75">
      <c r="A215" s="12" t="s">
        <v>92</v>
      </c>
      <c r="B215" s="15"/>
      <c r="C215" s="15"/>
      <c r="D215" s="10"/>
      <c r="E215" s="10">
        <f>E213/E214</f>
        <v>0</v>
      </c>
      <c r="F215" s="10">
        <f>F213/F214</f>
        <v>3257.214554579674</v>
      </c>
      <c r="G215" s="53"/>
    </row>
    <row r="216" spans="1:7" s="4" customFormat="1" ht="12.75">
      <c r="A216" s="12"/>
      <c r="B216" s="15"/>
      <c r="C216" s="15"/>
      <c r="D216" s="10"/>
      <c r="E216" s="16"/>
      <c r="F216" s="16"/>
      <c r="G216" s="53"/>
    </row>
    <row r="217" spans="1:7" s="4" customFormat="1" ht="12.75">
      <c r="A217" s="8" t="s">
        <v>93</v>
      </c>
      <c r="B217" s="8"/>
      <c r="C217" s="8"/>
      <c r="D217" s="10"/>
      <c r="E217" s="16"/>
      <c r="F217" s="16"/>
      <c r="G217" s="53"/>
    </row>
    <row r="218" spans="1:7" s="4" customFormat="1" ht="12.75">
      <c r="A218" s="12" t="s">
        <v>4</v>
      </c>
      <c r="B218" s="15">
        <v>1164970</v>
      </c>
      <c r="C218" s="15">
        <v>100000</v>
      </c>
      <c r="D218" s="10"/>
      <c r="E218" s="16">
        <v>336000</v>
      </c>
      <c r="F218" s="16">
        <v>330700</v>
      </c>
      <c r="G218" s="53">
        <f t="shared" si="6"/>
        <v>-1.5773809523809523</v>
      </c>
    </row>
    <row r="219" spans="1:7" s="4" customFormat="1" ht="12.75">
      <c r="A219" s="12" t="s">
        <v>22</v>
      </c>
      <c r="B219" s="15">
        <v>99</v>
      </c>
      <c r="C219" s="15">
        <v>117</v>
      </c>
      <c r="D219" s="10"/>
      <c r="E219" s="16">
        <v>29</v>
      </c>
      <c r="F219" s="16">
        <v>38</v>
      </c>
      <c r="G219" s="53">
        <f t="shared" si="6"/>
        <v>31.03448275862069</v>
      </c>
    </row>
    <row r="220" spans="1:7" s="4" customFormat="1" ht="12.75">
      <c r="A220" s="12" t="s">
        <v>33</v>
      </c>
      <c r="B220" s="15">
        <v>83440</v>
      </c>
      <c r="C220" s="15">
        <f>C218/C219</f>
        <v>854.7008547008547</v>
      </c>
      <c r="D220" s="10"/>
      <c r="E220" s="10">
        <f>E218/E219</f>
        <v>11586.206896551725</v>
      </c>
      <c r="F220" s="10">
        <f>F218/F219</f>
        <v>8702.631578947368</v>
      </c>
      <c r="G220" s="53">
        <f t="shared" si="6"/>
        <v>-24.888001253132835</v>
      </c>
    </row>
    <row r="221" spans="1:7" s="4" customFormat="1" ht="12.75">
      <c r="A221" s="8" t="s">
        <v>94</v>
      </c>
      <c r="B221" s="8"/>
      <c r="C221" s="8"/>
      <c r="D221" s="10">
        <v>462158</v>
      </c>
      <c r="E221" s="16"/>
      <c r="F221" s="16"/>
      <c r="G221" s="53"/>
    </row>
    <row r="222" spans="1:7" s="4" customFormat="1" ht="12.75">
      <c r="A222" s="12" t="s">
        <v>4</v>
      </c>
      <c r="B222" s="15"/>
      <c r="C222" s="15"/>
      <c r="D222" s="10">
        <v>4652780</v>
      </c>
      <c r="E222" s="16">
        <v>2562730</v>
      </c>
      <c r="F222" s="16">
        <v>12317999</v>
      </c>
      <c r="G222" s="53">
        <f t="shared" si="6"/>
        <v>380.65925790075426</v>
      </c>
    </row>
    <row r="223" spans="1:7" s="4" customFormat="1" ht="12.75">
      <c r="A223" s="12" t="s">
        <v>22</v>
      </c>
      <c r="B223" s="15"/>
      <c r="C223" s="15"/>
      <c r="D223" s="10">
        <v>238.5</v>
      </c>
      <c r="E223" s="16">
        <v>463</v>
      </c>
      <c r="F223" s="16">
        <v>304</v>
      </c>
      <c r="G223" s="53">
        <f t="shared" si="6"/>
        <v>-34.34125269978402</v>
      </c>
    </row>
    <row r="224" spans="1:7" s="4" customFormat="1" ht="12.75">
      <c r="A224" s="12" t="s">
        <v>33</v>
      </c>
      <c r="B224" s="15"/>
      <c r="C224" s="15"/>
      <c r="D224" s="10">
        <f>D222/D223</f>
        <v>19508.511530398322</v>
      </c>
      <c r="E224" s="10">
        <f>E222/E223</f>
        <v>5535.053995680346</v>
      </c>
      <c r="F224" s="10">
        <f>F222/F223</f>
        <v>40519.73355263158</v>
      </c>
      <c r="G224" s="53">
        <f t="shared" si="6"/>
        <v>632.0566987106882</v>
      </c>
    </row>
    <row r="225" spans="1:7" s="4" customFormat="1" ht="12.75">
      <c r="A225" s="12"/>
      <c r="B225" s="15"/>
      <c r="C225" s="15"/>
      <c r="D225" s="10"/>
      <c r="E225" s="16"/>
      <c r="F225" s="16"/>
      <c r="G225" s="53"/>
    </row>
    <row r="226" spans="1:7" s="4" customFormat="1" ht="12.75">
      <c r="A226" s="8" t="s">
        <v>95</v>
      </c>
      <c r="B226" s="8"/>
      <c r="C226" s="8"/>
      <c r="D226" s="10"/>
      <c r="E226" s="16"/>
      <c r="F226" s="16"/>
      <c r="G226" s="53"/>
    </row>
    <row r="227" spans="1:7" s="4" customFormat="1" ht="12.75">
      <c r="A227" s="12" t="s">
        <v>96</v>
      </c>
      <c r="B227" s="15">
        <v>251300</v>
      </c>
      <c r="C227" s="15">
        <v>349050</v>
      </c>
      <c r="D227" s="10">
        <v>305130</v>
      </c>
      <c r="E227" s="16">
        <v>215660</v>
      </c>
      <c r="F227" s="16">
        <v>253920</v>
      </c>
      <c r="G227" s="53">
        <f t="shared" si="6"/>
        <v>17.740888435500324</v>
      </c>
    </row>
    <row r="228" spans="1:7" s="4" customFormat="1" ht="12.75">
      <c r="A228" s="12" t="s">
        <v>22</v>
      </c>
      <c r="B228" s="15">
        <v>168</v>
      </c>
      <c r="C228" s="15">
        <v>280</v>
      </c>
      <c r="D228" s="10">
        <v>245.4</v>
      </c>
      <c r="E228" s="16">
        <v>184</v>
      </c>
      <c r="F228" s="16">
        <v>203.6</v>
      </c>
      <c r="G228" s="53">
        <f t="shared" si="6"/>
        <v>10.652173913043475</v>
      </c>
    </row>
    <row r="229" spans="1:7" s="4" customFormat="1" ht="12.75">
      <c r="A229" s="12" t="s">
        <v>33</v>
      </c>
      <c r="B229" s="15">
        <v>1495</v>
      </c>
      <c r="C229" s="15">
        <f>C227/C228</f>
        <v>1246.607142857143</v>
      </c>
      <c r="D229" s="10">
        <f>D227/D228</f>
        <v>1243.398533007335</v>
      </c>
      <c r="E229" s="10">
        <f>E227/E228</f>
        <v>1172.0652173913043</v>
      </c>
      <c r="F229" s="10">
        <f>F227/F228</f>
        <v>1247.1512770137524</v>
      </c>
      <c r="G229" s="53">
        <f t="shared" si="6"/>
        <v>6.406303890628981</v>
      </c>
    </row>
    <row r="230" spans="1:7" s="4" customFormat="1" ht="12.75">
      <c r="A230" s="12"/>
      <c r="B230" s="15"/>
      <c r="C230" s="15"/>
      <c r="D230" s="10"/>
      <c r="E230" s="16"/>
      <c r="F230" s="16"/>
      <c r="G230" s="53"/>
    </row>
    <row r="231" spans="1:7" s="4" customFormat="1" ht="12.75">
      <c r="A231" s="8" t="s">
        <v>97</v>
      </c>
      <c r="B231" s="8"/>
      <c r="C231" s="8"/>
      <c r="D231" s="10"/>
      <c r="E231" s="16"/>
      <c r="F231" s="16"/>
      <c r="G231" s="53"/>
    </row>
    <row r="232" spans="1:7" s="4" customFormat="1" ht="12.75">
      <c r="A232" s="12" t="s">
        <v>4</v>
      </c>
      <c r="B232" s="15">
        <v>1420000</v>
      </c>
      <c r="C232" s="15">
        <v>3200250</v>
      </c>
      <c r="D232" s="10">
        <v>3557500</v>
      </c>
      <c r="E232" s="16">
        <v>3448985</v>
      </c>
      <c r="F232" s="16">
        <v>4853600</v>
      </c>
      <c r="G232" s="53">
        <f t="shared" si="6"/>
        <v>40.72545980919024</v>
      </c>
    </row>
    <row r="233" spans="1:7" s="4" customFormat="1" ht="12.75">
      <c r="A233" s="12" t="s">
        <v>22</v>
      </c>
      <c r="B233" s="15">
        <v>504</v>
      </c>
      <c r="C233" s="15">
        <v>403</v>
      </c>
      <c r="D233" s="10">
        <v>408</v>
      </c>
      <c r="E233" s="16">
        <v>318</v>
      </c>
      <c r="F233" s="16">
        <v>435</v>
      </c>
      <c r="G233" s="53">
        <f t="shared" si="6"/>
        <v>36.79245283018868</v>
      </c>
    </row>
    <row r="234" spans="1:7" s="4" customFormat="1" ht="12.75">
      <c r="A234" s="12" t="s">
        <v>33</v>
      </c>
      <c r="B234" s="15">
        <v>14564</v>
      </c>
      <c r="C234" s="15">
        <f>C232/C233</f>
        <v>7941.06699751861</v>
      </c>
      <c r="D234" s="10">
        <f>D232/D233</f>
        <v>8719.362745098038</v>
      </c>
      <c r="E234" s="10">
        <f>E232/E233</f>
        <v>10845.864779874213</v>
      </c>
      <c r="F234" s="10">
        <f>F232/F233</f>
        <v>11157.701149425287</v>
      </c>
      <c r="G234" s="53">
        <f t="shared" si="6"/>
        <v>2.8751637225804587</v>
      </c>
    </row>
    <row r="235" spans="1:7" s="4" customFormat="1" ht="12.75">
      <c r="A235" s="12"/>
      <c r="B235" s="15"/>
      <c r="C235" s="15"/>
      <c r="D235" s="10"/>
      <c r="E235" s="16"/>
      <c r="F235" s="16"/>
      <c r="G235" s="53"/>
    </row>
    <row r="236" spans="1:7" s="4" customFormat="1" ht="12.75">
      <c r="A236" s="8" t="s">
        <v>98</v>
      </c>
      <c r="B236" s="8"/>
      <c r="C236" s="8"/>
      <c r="D236" s="10"/>
      <c r="E236" s="16"/>
      <c r="F236" s="16"/>
      <c r="G236" s="53"/>
    </row>
    <row r="237" spans="1:7" s="4" customFormat="1" ht="12.75">
      <c r="A237" s="12" t="s">
        <v>99</v>
      </c>
      <c r="B237" s="15">
        <v>57943</v>
      </c>
      <c r="C237" s="15">
        <v>7085350</v>
      </c>
      <c r="D237" s="10">
        <v>966700</v>
      </c>
      <c r="E237" s="16">
        <v>517756</v>
      </c>
      <c r="F237" s="16">
        <v>1626227</v>
      </c>
      <c r="G237" s="53">
        <f t="shared" si="6"/>
        <v>214.09138667634946</v>
      </c>
    </row>
    <row r="238" spans="1:7" s="4" customFormat="1" ht="12.75">
      <c r="A238" s="12" t="s">
        <v>22</v>
      </c>
      <c r="B238" s="15">
        <v>200</v>
      </c>
      <c r="C238" s="15">
        <v>548</v>
      </c>
      <c r="D238" s="10">
        <v>1128</v>
      </c>
      <c r="E238" s="16">
        <v>1015</v>
      </c>
      <c r="F238" s="16">
        <v>1798</v>
      </c>
      <c r="G238" s="53">
        <f t="shared" si="6"/>
        <v>77.14285714285715</v>
      </c>
    </row>
    <row r="239" spans="1:7" s="4" customFormat="1" ht="12.75">
      <c r="A239" s="12" t="s">
        <v>100</v>
      </c>
      <c r="B239" s="15">
        <v>288</v>
      </c>
      <c r="C239" s="15">
        <f>C237/C238</f>
        <v>12929.470802919708</v>
      </c>
      <c r="D239" s="10">
        <f>D237/D238</f>
        <v>857.0035460992908</v>
      </c>
      <c r="E239" s="10">
        <f>E237/E238</f>
        <v>510.10443349753695</v>
      </c>
      <c r="F239" s="10">
        <f>F237/F238</f>
        <v>904.464404894327</v>
      </c>
      <c r="G239" s="53">
        <f t="shared" si="6"/>
        <v>77.30965376890695</v>
      </c>
    </row>
    <row r="240" spans="1:7" s="4" customFormat="1" ht="12.75">
      <c r="A240" s="12"/>
      <c r="B240" s="15"/>
      <c r="C240" s="15"/>
      <c r="D240" s="10"/>
      <c r="E240" s="16"/>
      <c r="F240" s="16"/>
      <c r="G240" s="53"/>
    </row>
    <row r="241" spans="1:7" s="4" customFormat="1" ht="12.75">
      <c r="A241" s="8" t="s">
        <v>101</v>
      </c>
      <c r="B241" s="8"/>
      <c r="C241" s="8"/>
      <c r="D241" s="10"/>
      <c r="E241" s="16"/>
      <c r="F241" s="16"/>
      <c r="G241" s="53"/>
    </row>
    <row r="242" spans="1:7" s="4" customFormat="1" ht="12.75">
      <c r="A242" s="12" t="s">
        <v>4</v>
      </c>
      <c r="B242" s="15">
        <v>803000</v>
      </c>
      <c r="C242" s="15">
        <v>1240800</v>
      </c>
      <c r="D242" s="10">
        <v>2338600</v>
      </c>
      <c r="E242" s="29">
        <v>2751436</v>
      </c>
      <c r="F242" s="16">
        <v>3840000</v>
      </c>
      <c r="G242" s="53">
        <f t="shared" si="6"/>
        <v>39.56348612142895</v>
      </c>
    </row>
    <row r="243" spans="1:7" s="4" customFormat="1" ht="12.75">
      <c r="A243" s="12" t="s">
        <v>22</v>
      </c>
      <c r="B243" s="15">
        <v>78</v>
      </c>
      <c r="C243" s="15">
        <v>63</v>
      </c>
      <c r="D243" s="10">
        <v>222.93</v>
      </c>
      <c r="E243" s="16">
        <v>192</v>
      </c>
      <c r="F243" s="16">
        <v>179</v>
      </c>
      <c r="G243" s="53">
        <f t="shared" si="6"/>
        <v>-6.770833333333333</v>
      </c>
    </row>
    <row r="244" spans="1:7" s="4" customFormat="1" ht="12.75">
      <c r="A244" s="12" t="s">
        <v>33</v>
      </c>
      <c r="B244" s="15">
        <v>10294</v>
      </c>
      <c r="C244" s="15">
        <f>C242/C243</f>
        <v>19695.238095238095</v>
      </c>
      <c r="D244" s="10">
        <f>D242/D243</f>
        <v>10490.288431346162</v>
      </c>
      <c r="E244" s="10">
        <f>E242/E243</f>
        <v>14330.395833333334</v>
      </c>
      <c r="F244" s="10">
        <f>F242/F243</f>
        <v>21452.51396648045</v>
      </c>
      <c r="G244" s="53">
        <f t="shared" si="6"/>
        <v>49.69938176153274</v>
      </c>
    </row>
    <row r="245" spans="1:7" s="4" customFormat="1" ht="12.75">
      <c r="A245" s="12"/>
      <c r="B245" s="15"/>
      <c r="C245" s="15"/>
      <c r="D245" s="10"/>
      <c r="E245" s="16"/>
      <c r="F245" s="16"/>
      <c r="G245" s="53"/>
    </row>
    <row r="246" spans="1:7" s="4" customFormat="1" ht="12.75">
      <c r="A246" s="8" t="s">
        <v>102</v>
      </c>
      <c r="B246" s="8"/>
      <c r="C246" s="8"/>
      <c r="D246" s="10"/>
      <c r="E246" s="16"/>
      <c r="F246" s="16"/>
      <c r="G246" s="53"/>
    </row>
    <row r="247" spans="1:7" s="4" customFormat="1" ht="12.75">
      <c r="A247" s="12" t="s">
        <v>103</v>
      </c>
      <c r="B247" s="15">
        <v>250000</v>
      </c>
      <c r="C247" s="15">
        <v>14744000</v>
      </c>
      <c r="D247" s="10">
        <v>9790000</v>
      </c>
      <c r="E247" s="16">
        <v>559010</v>
      </c>
      <c r="F247" s="16">
        <v>2226800</v>
      </c>
      <c r="G247" s="53">
        <f t="shared" si="6"/>
        <v>298.34707786980556</v>
      </c>
    </row>
    <row r="248" spans="1:7" s="4" customFormat="1" ht="12.75">
      <c r="A248" s="12" t="s">
        <v>22</v>
      </c>
      <c r="B248" s="15">
        <v>4620</v>
      </c>
      <c r="C248" s="15">
        <v>3265</v>
      </c>
      <c r="D248" s="10">
        <v>2039</v>
      </c>
      <c r="E248" s="16">
        <v>535</v>
      </c>
      <c r="F248" s="16">
        <v>541</v>
      </c>
      <c r="G248" s="53">
        <f t="shared" si="6"/>
        <v>1.1214953271028036</v>
      </c>
    </row>
    <row r="249" spans="1:7" s="4" customFormat="1" ht="12.75">
      <c r="A249" s="12" t="s">
        <v>104</v>
      </c>
      <c r="B249" s="15">
        <v>2500</v>
      </c>
      <c r="C249" s="15">
        <f>C247/C248</f>
        <v>4515.773353751914</v>
      </c>
      <c r="D249" s="10">
        <f>D247/D248</f>
        <v>4801.373222167729</v>
      </c>
      <c r="E249" s="10">
        <f>E247/E248</f>
        <v>1044.8785046728972</v>
      </c>
      <c r="F249" s="10">
        <f>F247/F248</f>
        <v>4116.081330868761</v>
      </c>
      <c r="G249" s="53">
        <f t="shared" si="6"/>
        <v>293.92918051819953</v>
      </c>
    </row>
    <row r="250" spans="1:7" s="4" customFormat="1" ht="12.75">
      <c r="A250" s="8" t="s">
        <v>105</v>
      </c>
      <c r="B250" s="8"/>
      <c r="C250" s="8"/>
      <c r="D250" s="10"/>
      <c r="E250" s="16"/>
      <c r="F250" s="16"/>
      <c r="G250" s="53"/>
    </row>
    <row r="251" spans="1:7" s="4" customFormat="1" ht="12.75">
      <c r="A251" s="12" t="s">
        <v>4</v>
      </c>
      <c r="B251" s="15">
        <v>1137698</v>
      </c>
      <c r="C251" s="15">
        <v>53000</v>
      </c>
      <c r="D251" s="10">
        <v>39924</v>
      </c>
      <c r="E251" s="16">
        <v>49640</v>
      </c>
      <c r="F251" s="16">
        <v>81710</v>
      </c>
      <c r="G251" s="53">
        <f t="shared" si="6"/>
        <v>64.60515713134569</v>
      </c>
    </row>
    <row r="252" spans="1:7" s="4" customFormat="1" ht="12.75">
      <c r="A252" s="12" t="s">
        <v>22</v>
      </c>
      <c r="B252" s="15">
        <v>1818</v>
      </c>
      <c r="C252" s="15">
        <v>1465</v>
      </c>
      <c r="D252" s="10">
        <v>0</v>
      </c>
      <c r="E252" s="16">
        <v>1890</v>
      </c>
      <c r="F252" s="16">
        <v>1514</v>
      </c>
      <c r="G252" s="53">
        <f t="shared" si="6"/>
        <v>-19.894179894179896</v>
      </c>
    </row>
    <row r="253" spans="1:7" s="4" customFormat="1" ht="12.75">
      <c r="A253" s="12" t="s">
        <v>33</v>
      </c>
      <c r="B253" s="15">
        <v>656</v>
      </c>
      <c r="C253" s="15"/>
      <c r="D253" s="10"/>
      <c r="E253" s="10">
        <f>E251/E252</f>
        <v>26.264550264550266</v>
      </c>
      <c r="F253" s="10">
        <f>F251/F252</f>
        <v>53.969616908850725</v>
      </c>
      <c r="G253" s="53">
        <f t="shared" si="6"/>
        <v>105.4846413330537</v>
      </c>
    </row>
    <row r="254" spans="1:7" s="4" customFormat="1" ht="12.75">
      <c r="A254" s="12"/>
      <c r="B254" s="15"/>
      <c r="C254" s="15"/>
      <c r="D254" s="10"/>
      <c r="E254" s="16"/>
      <c r="F254" s="16"/>
      <c r="G254" s="53"/>
    </row>
    <row r="255" spans="1:7" s="4" customFormat="1" ht="12.75">
      <c r="A255" s="8" t="s">
        <v>106</v>
      </c>
      <c r="B255" s="8"/>
      <c r="C255" s="8"/>
      <c r="D255" s="10"/>
      <c r="E255" s="16"/>
      <c r="F255" s="16"/>
      <c r="G255" s="53"/>
    </row>
    <row r="256" spans="1:7" s="4" customFormat="1" ht="12.75">
      <c r="A256" s="12" t="s">
        <v>4</v>
      </c>
      <c r="B256" s="15">
        <v>20000</v>
      </c>
      <c r="C256" s="15">
        <v>4800</v>
      </c>
      <c r="D256" s="10">
        <v>2795000</v>
      </c>
      <c r="E256" s="16">
        <v>239000</v>
      </c>
      <c r="F256" s="16">
        <v>474400</v>
      </c>
      <c r="G256" s="53">
        <f t="shared" si="6"/>
        <v>98.49372384937239</v>
      </c>
    </row>
    <row r="257" spans="1:7" s="4" customFormat="1" ht="12.75">
      <c r="A257" s="12" t="s">
        <v>22</v>
      </c>
      <c r="B257" s="15">
        <v>1</v>
      </c>
      <c r="C257" s="15">
        <v>4</v>
      </c>
      <c r="D257" s="10">
        <v>24</v>
      </c>
      <c r="E257" s="16">
        <v>19</v>
      </c>
      <c r="F257" s="16">
        <v>50</v>
      </c>
      <c r="G257" s="53">
        <f t="shared" si="6"/>
        <v>163.1578947368421</v>
      </c>
    </row>
    <row r="258" spans="1:7" s="4" customFormat="1" ht="12.75">
      <c r="A258" s="12" t="s">
        <v>33</v>
      </c>
      <c r="B258" s="15">
        <v>20000</v>
      </c>
      <c r="C258" s="15">
        <v>1200</v>
      </c>
      <c r="D258" s="10">
        <f>D256/D257</f>
        <v>116458.33333333333</v>
      </c>
      <c r="E258" s="10">
        <f>E256/E257</f>
        <v>12578.947368421053</v>
      </c>
      <c r="F258" s="10">
        <f>F256/F257</f>
        <v>9488</v>
      </c>
      <c r="G258" s="53">
        <f t="shared" si="6"/>
        <v>-24.572384937238496</v>
      </c>
    </row>
    <row r="259" spans="1:7" s="4" customFormat="1" ht="12.75">
      <c r="A259" s="12"/>
      <c r="B259" s="15"/>
      <c r="C259" s="15"/>
      <c r="D259" s="10"/>
      <c r="E259" s="10"/>
      <c r="F259" s="10"/>
      <c r="G259" s="53"/>
    </row>
    <row r="260" spans="1:7" s="4" customFormat="1" ht="12.75">
      <c r="A260" s="12"/>
      <c r="B260" s="15"/>
      <c r="C260" s="15"/>
      <c r="D260" s="10"/>
      <c r="E260" s="10"/>
      <c r="F260" s="10"/>
      <c r="G260" s="53"/>
    </row>
    <row r="261" spans="1:7" s="4" customFormat="1" ht="12.75">
      <c r="A261" s="12"/>
      <c r="B261" s="15"/>
      <c r="C261" s="15"/>
      <c r="D261" s="10"/>
      <c r="E261" s="10"/>
      <c r="F261" s="10"/>
      <c r="G261" s="53"/>
    </row>
    <row r="262" spans="1:7" s="4" customFormat="1" ht="12.75">
      <c r="A262" s="12"/>
      <c r="B262" s="15"/>
      <c r="C262" s="15"/>
      <c r="D262" s="10"/>
      <c r="E262" s="10"/>
      <c r="F262" s="10"/>
      <c r="G262" s="53"/>
    </row>
    <row r="263" spans="1:7" s="4" customFormat="1" ht="12.75">
      <c r="A263" s="8" t="s">
        <v>107</v>
      </c>
      <c r="B263" s="8"/>
      <c r="C263" s="8"/>
      <c r="D263" s="10"/>
      <c r="E263" s="16"/>
      <c r="F263" s="16"/>
      <c r="G263" s="53"/>
    </row>
    <row r="264" spans="1:7" s="4" customFormat="1" ht="12.75">
      <c r="A264" s="12" t="s">
        <v>4</v>
      </c>
      <c r="B264" s="15">
        <v>291050</v>
      </c>
      <c r="C264" s="15"/>
      <c r="D264" s="10"/>
      <c r="E264" s="16"/>
      <c r="F264" s="16">
        <v>21500</v>
      </c>
      <c r="G264" s="53"/>
    </row>
    <row r="265" spans="1:7" s="4" customFormat="1" ht="12.75">
      <c r="A265" s="12" t="s">
        <v>22</v>
      </c>
      <c r="B265" s="15">
        <v>85</v>
      </c>
      <c r="C265" s="15"/>
      <c r="D265" s="10"/>
      <c r="E265" s="16"/>
      <c r="F265" s="16">
        <v>31</v>
      </c>
      <c r="G265" s="53"/>
    </row>
    <row r="266" spans="1:7" s="4" customFormat="1" ht="12.75">
      <c r="A266" s="12" t="s">
        <v>33</v>
      </c>
      <c r="B266" s="15">
        <v>3404</v>
      </c>
      <c r="C266" s="15"/>
      <c r="D266" s="10"/>
      <c r="E266" s="10"/>
      <c r="F266" s="10">
        <f>F264/F265</f>
        <v>693.5483870967741</v>
      </c>
      <c r="G266" s="53"/>
    </row>
    <row r="267" spans="1:7" s="4" customFormat="1" ht="12.75">
      <c r="A267" s="8" t="s">
        <v>108</v>
      </c>
      <c r="B267" s="8"/>
      <c r="C267" s="8"/>
      <c r="D267" s="10"/>
      <c r="E267" s="16"/>
      <c r="F267" s="16"/>
      <c r="G267" s="53"/>
    </row>
    <row r="268" spans="1:7" s="4" customFormat="1" ht="12.75">
      <c r="A268" s="12" t="s">
        <v>109</v>
      </c>
      <c r="B268" s="15"/>
      <c r="C268" s="15">
        <v>1575</v>
      </c>
      <c r="D268" s="10"/>
      <c r="E268" s="16"/>
      <c r="F268" s="16">
        <v>4000</v>
      </c>
      <c r="G268" s="53"/>
    </row>
    <row r="269" spans="1:7" s="4" customFormat="1" ht="12.75">
      <c r="A269" s="12" t="s">
        <v>5</v>
      </c>
      <c r="B269" s="15"/>
      <c r="C269" s="15">
        <v>3</v>
      </c>
      <c r="D269" s="10"/>
      <c r="E269" s="16"/>
      <c r="F269" s="16">
        <v>8</v>
      </c>
      <c r="G269" s="53"/>
    </row>
    <row r="270" spans="1:7" s="4" customFormat="1" ht="12.75">
      <c r="A270" s="12" t="s">
        <v>110</v>
      </c>
      <c r="B270" s="15"/>
      <c r="C270" s="15">
        <v>450</v>
      </c>
      <c r="D270" s="10"/>
      <c r="E270" s="10"/>
      <c r="F270" s="10">
        <f>F268/F269</f>
        <v>500</v>
      </c>
      <c r="G270" s="53"/>
    </row>
    <row r="271" spans="1:7" s="4" customFormat="1" ht="12.75">
      <c r="A271" s="8" t="s">
        <v>111</v>
      </c>
      <c r="B271" s="8"/>
      <c r="C271" s="8"/>
      <c r="D271" s="10"/>
      <c r="E271" s="16"/>
      <c r="F271" s="16"/>
      <c r="G271" s="53"/>
    </row>
    <row r="272" spans="1:7" s="4" customFormat="1" ht="12.75">
      <c r="A272" s="12" t="s">
        <v>109</v>
      </c>
      <c r="B272" s="15"/>
      <c r="C272" s="15"/>
      <c r="D272" s="10"/>
      <c r="E272" s="16"/>
      <c r="F272" s="16">
        <v>857195</v>
      </c>
      <c r="G272" s="53"/>
    </row>
    <row r="273" spans="1:7" s="4" customFormat="1" ht="12.75">
      <c r="A273" s="12" t="s">
        <v>5</v>
      </c>
      <c r="B273" s="12"/>
      <c r="C273" s="12">
        <v>10</v>
      </c>
      <c r="D273" s="10"/>
      <c r="E273" s="16"/>
      <c r="F273" s="16">
        <v>182</v>
      </c>
      <c r="G273" s="53"/>
    </row>
    <row r="274" spans="1:7" s="4" customFormat="1" ht="12.75">
      <c r="A274" s="12" t="s">
        <v>110</v>
      </c>
      <c r="B274" s="12"/>
      <c r="C274" s="12"/>
      <c r="D274" s="10"/>
      <c r="E274" s="10"/>
      <c r="F274" s="10">
        <f>F272/F273</f>
        <v>4709.8626373626375</v>
      </c>
      <c r="G274" s="53"/>
    </row>
    <row r="275" spans="1:7" s="4" customFormat="1" ht="12.75">
      <c r="A275" s="12"/>
      <c r="B275" s="12"/>
      <c r="C275" s="12"/>
      <c r="D275" s="10"/>
      <c r="E275" s="16"/>
      <c r="F275" s="16"/>
      <c r="G275" s="53"/>
    </row>
    <row r="276" spans="1:7" s="4" customFormat="1" ht="12.75">
      <c r="A276" s="8" t="s">
        <v>112</v>
      </c>
      <c r="B276" s="8"/>
      <c r="C276" s="8"/>
      <c r="D276" s="10"/>
      <c r="E276" s="16"/>
      <c r="F276" s="16"/>
      <c r="G276" s="53"/>
    </row>
    <row r="277" spans="1:7" s="4" customFormat="1" ht="12.75">
      <c r="A277" s="12" t="s">
        <v>109</v>
      </c>
      <c r="B277" s="12"/>
      <c r="C277" s="12"/>
      <c r="D277" s="10"/>
      <c r="E277" s="16"/>
      <c r="F277" s="19">
        <v>1588000</v>
      </c>
      <c r="G277" s="53"/>
    </row>
    <row r="278" spans="1:7" s="4" customFormat="1" ht="12.75">
      <c r="A278" s="22" t="s">
        <v>5</v>
      </c>
      <c r="B278" s="22"/>
      <c r="C278" s="22"/>
      <c r="D278" s="18"/>
      <c r="E278" s="19"/>
      <c r="F278" s="19">
        <v>794</v>
      </c>
      <c r="G278" s="53"/>
    </row>
    <row r="279" spans="1:7" s="4" customFormat="1" ht="12.75">
      <c r="A279" s="22" t="s">
        <v>110</v>
      </c>
      <c r="B279" s="22"/>
      <c r="C279" s="22"/>
      <c r="D279" s="18"/>
      <c r="E279" s="19"/>
      <c r="F279" s="10">
        <f>F277/F278</f>
        <v>2000</v>
      </c>
      <c r="G279" s="53"/>
    </row>
    <row r="280" spans="1:7" s="4" customFormat="1" ht="12.75">
      <c r="A280" s="22"/>
      <c r="B280" s="22"/>
      <c r="C280" s="22"/>
      <c r="D280" s="18"/>
      <c r="E280" s="19"/>
      <c r="F280" s="19"/>
      <c r="G280" s="53"/>
    </row>
    <row r="281" spans="1:7" s="4" customFormat="1" ht="12.75">
      <c r="A281" s="8" t="s">
        <v>113</v>
      </c>
      <c r="B281" s="8"/>
      <c r="C281" s="8"/>
      <c r="D281" s="10"/>
      <c r="E281" s="16"/>
      <c r="F281" s="16"/>
      <c r="G281" s="53"/>
    </row>
    <row r="282" spans="1:7" s="4" customFormat="1" ht="12.75">
      <c r="A282" s="12" t="s">
        <v>109</v>
      </c>
      <c r="B282" s="12"/>
      <c r="C282" s="12"/>
      <c r="D282" s="16"/>
      <c r="E282" s="16"/>
      <c r="F282" s="16">
        <v>13500</v>
      </c>
      <c r="G282" s="53"/>
    </row>
    <row r="283" spans="1:7" s="4" customFormat="1" ht="12.75">
      <c r="A283" s="12" t="s">
        <v>5</v>
      </c>
      <c r="B283" s="12"/>
      <c r="C283" s="12"/>
      <c r="D283" s="16"/>
      <c r="E283" s="16"/>
      <c r="F283" s="16">
        <v>30</v>
      </c>
      <c r="G283" s="53"/>
    </row>
    <row r="284" spans="1:7" s="4" customFormat="1" ht="12.75">
      <c r="A284" s="12" t="s">
        <v>110</v>
      </c>
      <c r="B284" s="12"/>
      <c r="C284" s="12"/>
      <c r="D284" s="16"/>
      <c r="E284" s="16"/>
      <c r="F284" s="16">
        <v>450</v>
      </c>
      <c r="G284" s="53"/>
    </row>
    <row r="285" spans="1:7" ht="12.75">
      <c r="A285" s="24"/>
      <c r="B285" s="24"/>
      <c r="C285" s="24"/>
      <c r="D285" s="28"/>
      <c r="E285" s="28"/>
      <c r="F285" s="28"/>
      <c r="G285" s="53"/>
    </row>
    <row r="286" spans="1:7" s="4" customFormat="1" ht="12.75">
      <c r="A286" s="54" t="s">
        <v>0</v>
      </c>
      <c r="B286" s="55">
        <v>1990</v>
      </c>
      <c r="C286" s="55">
        <v>1994</v>
      </c>
      <c r="D286" s="56">
        <v>1996</v>
      </c>
      <c r="E286" s="56">
        <v>1999</v>
      </c>
      <c r="F286" s="56">
        <v>2000</v>
      </c>
      <c r="G286" s="53">
        <f>(F286-E286)/E286*100</f>
        <v>0.05002501250625312</v>
      </c>
    </row>
    <row r="287" spans="1:7" s="4" customFormat="1" ht="12.75">
      <c r="A287" s="24"/>
      <c r="B287" s="44"/>
      <c r="C287" s="44"/>
      <c r="D287" s="24"/>
      <c r="E287" s="24"/>
      <c r="F287" s="24"/>
      <c r="G287" s="53"/>
    </row>
    <row r="288" spans="1:7" s="4" customFormat="1" ht="12.75">
      <c r="A288" s="30" t="s">
        <v>114</v>
      </c>
      <c r="B288" s="30"/>
      <c r="C288" s="30"/>
      <c r="D288" s="31"/>
      <c r="E288" s="31"/>
      <c r="F288" s="31"/>
      <c r="G288" s="53"/>
    </row>
    <row r="289" spans="1:7" s="4" customFormat="1" ht="12.75">
      <c r="A289" s="32"/>
      <c r="B289" s="34"/>
      <c r="C289" s="34"/>
      <c r="D289" s="33"/>
      <c r="E289" s="33"/>
      <c r="F289" s="33"/>
      <c r="G289" s="53"/>
    </row>
    <row r="290" spans="1:7" s="4" customFormat="1" ht="12.75">
      <c r="A290" s="34" t="s">
        <v>0</v>
      </c>
      <c r="B290" s="34"/>
      <c r="C290" s="34"/>
      <c r="D290" s="35"/>
      <c r="E290" s="35"/>
      <c r="F290" s="35"/>
      <c r="G290" s="53"/>
    </row>
    <row r="291" spans="1:7" s="4" customFormat="1" ht="12.75">
      <c r="A291" s="12"/>
      <c r="B291" s="15"/>
      <c r="C291" s="15"/>
      <c r="D291" s="36"/>
      <c r="E291" s="36"/>
      <c r="F291" s="36"/>
      <c r="G291" s="53"/>
    </row>
    <row r="292" spans="1:7" s="4" customFormat="1" ht="12.75">
      <c r="A292" s="8" t="s">
        <v>115</v>
      </c>
      <c r="B292" s="8"/>
      <c r="C292" s="8"/>
      <c r="D292" s="37" t="s">
        <v>132</v>
      </c>
      <c r="E292" s="5"/>
      <c r="F292" s="5" t="s">
        <v>164</v>
      </c>
      <c r="G292" s="53"/>
    </row>
    <row r="293" spans="1:7" s="4" customFormat="1" ht="12.75">
      <c r="A293" s="12" t="s">
        <v>116</v>
      </c>
      <c r="B293" s="15">
        <v>1200</v>
      </c>
      <c r="C293" s="15">
        <v>2100</v>
      </c>
      <c r="D293" s="31"/>
      <c r="E293" s="31"/>
      <c r="F293" s="31"/>
      <c r="G293" s="53"/>
    </row>
    <row r="294" spans="1:7" s="4" customFormat="1" ht="12.75">
      <c r="A294" s="12" t="s">
        <v>117</v>
      </c>
      <c r="B294" s="15">
        <v>21960</v>
      </c>
      <c r="C294" s="15">
        <v>57374</v>
      </c>
      <c r="D294" s="31"/>
      <c r="E294" s="31"/>
      <c r="F294" s="31"/>
      <c r="G294" s="53"/>
    </row>
    <row r="295" spans="1:7" s="4" customFormat="1" ht="12.75">
      <c r="A295" s="12" t="s">
        <v>118</v>
      </c>
      <c r="B295" s="15">
        <v>7870</v>
      </c>
      <c r="C295" s="15">
        <v>7638</v>
      </c>
      <c r="D295" s="31">
        <v>7453</v>
      </c>
      <c r="E295" s="31">
        <v>7302</v>
      </c>
      <c r="F295" s="31">
        <v>7235</v>
      </c>
      <c r="G295" s="53">
        <f>(F295-E295)/E295*100</f>
        <v>-0.9175568337441797</v>
      </c>
    </row>
    <row r="296" spans="1:7" s="4" customFormat="1" ht="12.75">
      <c r="A296" s="12" t="s">
        <v>119</v>
      </c>
      <c r="B296" s="15">
        <v>5327554</v>
      </c>
      <c r="C296" s="15">
        <v>4153162</v>
      </c>
      <c r="D296" s="31">
        <v>4400623</v>
      </c>
      <c r="E296" s="31">
        <f>E295*E298</f>
        <v>5052984</v>
      </c>
      <c r="F296" s="31">
        <v>5006620</v>
      </c>
      <c r="G296" s="53">
        <f>(F296-E296)/E296*100</f>
        <v>-0.9175568337441797</v>
      </c>
    </row>
    <row r="297" spans="1:7" s="4" customFormat="1" ht="12.75">
      <c r="A297" s="12" t="s">
        <v>120</v>
      </c>
      <c r="B297" s="15">
        <v>3222291</v>
      </c>
      <c r="C297" s="15">
        <v>2768775</v>
      </c>
      <c r="D297" s="31">
        <v>2933724</v>
      </c>
      <c r="E297" s="31">
        <v>2526000</v>
      </c>
      <c r="F297" s="31">
        <v>2503310</v>
      </c>
      <c r="G297" s="53">
        <f>(F297-E297)/E297*100</f>
        <v>-0.8982581155977831</v>
      </c>
    </row>
    <row r="298" spans="1:7" s="4" customFormat="1" ht="12.75">
      <c r="A298" s="12" t="s">
        <v>121</v>
      </c>
      <c r="B298" s="15">
        <v>676.94</v>
      </c>
      <c r="C298" s="15">
        <f>C296/C295</f>
        <v>543.7499345378371</v>
      </c>
      <c r="D298" s="31">
        <v>590</v>
      </c>
      <c r="E298" s="31">
        <v>692</v>
      </c>
      <c r="F298" s="31"/>
      <c r="G298" s="53">
        <f>(F298-E298)/E298*100</f>
        <v>-100</v>
      </c>
    </row>
    <row r="299" spans="1:7" s="4" customFormat="1" ht="12.75">
      <c r="A299" s="12" t="s">
        <v>122</v>
      </c>
      <c r="B299" s="15">
        <v>409</v>
      </c>
      <c r="C299" s="15">
        <f>C297/C295</f>
        <v>362.5</v>
      </c>
      <c r="D299" s="31">
        <v>393</v>
      </c>
      <c r="E299" s="31">
        <v>393</v>
      </c>
      <c r="F299" s="31"/>
      <c r="G299" s="53">
        <f>(F299-E299)/E299*100</f>
        <v>-100</v>
      </c>
    </row>
    <row r="300" spans="1:7" s="4" customFormat="1" ht="12.75">
      <c r="A300" s="12"/>
      <c r="B300" s="15"/>
      <c r="C300" s="15"/>
      <c r="D300" s="31"/>
      <c r="E300" s="31"/>
      <c r="F300" s="31"/>
      <c r="G300" s="53"/>
    </row>
    <row r="301" spans="1:7" s="4" customFormat="1" ht="12.75">
      <c r="A301" s="8" t="s">
        <v>123</v>
      </c>
      <c r="B301" s="8"/>
      <c r="C301" s="8"/>
      <c r="D301" s="31"/>
      <c r="E301" s="31"/>
      <c r="F301" s="31"/>
      <c r="G301" s="53"/>
    </row>
    <row r="302" spans="1:7" s="4" customFormat="1" ht="12.75">
      <c r="A302" s="12" t="s">
        <v>4</v>
      </c>
      <c r="B302" s="15">
        <v>2734926</v>
      </c>
      <c r="C302" s="15">
        <v>3029033</v>
      </c>
      <c r="D302" s="31">
        <v>2504000</v>
      </c>
      <c r="E302" s="31">
        <v>2934010</v>
      </c>
      <c r="F302" s="31">
        <v>3079415</v>
      </c>
      <c r="G302" s="53">
        <f>(F302-E302)/E302*100</f>
        <v>4.955845412933153</v>
      </c>
    </row>
    <row r="303" spans="1:7" s="4" customFormat="1" ht="12.75">
      <c r="A303" s="12" t="s">
        <v>90</v>
      </c>
      <c r="B303" s="15">
        <v>1850</v>
      </c>
      <c r="C303" s="15"/>
      <c r="D303" s="31"/>
      <c r="E303" s="38"/>
      <c r="F303" s="31"/>
      <c r="G303" s="53"/>
    </row>
    <row r="304" spans="1:7" s="4" customFormat="1" ht="12.75">
      <c r="A304" s="12"/>
      <c r="B304" s="15"/>
      <c r="C304" s="15"/>
      <c r="D304" s="31"/>
      <c r="E304" s="31"/>
      <c r="F304" s="31"/>
      <c r="G304" s="53"/>
    </row>
    <row r="305" spans="1:7" s="4" customFormat="1" ht="12.75">
      <c r="A305" s="8" t="s">
        <v>55</v>
      </c>
      <c r="B305" s="8"/>
      <c r="C305" s="8"/>
      <c r="D305" s="31"/>
      <c r="E305" s="31"/>
      <c r="F305" s="31"/>
      <c r="G305" s="53"/>
    </row>
    <row r="306" spans="1:7" s="4" customFormat="1" ht="12.75">
      <c r="A306" s="12" t="s">
        <v>56</v>
      </c>
      <c r="B306" s="15">
        <v>158839</v>
      </c>
      <c r="C306" s="15">
        <v>157885</v>
      </c>
      <c r="D306" s="31">
        <v>197448</v>
      </c>
      <c r="E306" s="31">
        <v>194805</v>
      </c>
      <c r="F306" s="31">
        <v>171745</v>
      </c>
      <c r="G306" s="53">
        <f>(F306-E306)/E306*100</f>
        <v>-11.83747850414517</v>
      </c>
    </row>
    <row r="307" spans="1:7" s="4" customFormat="1" ht="12.75">
      <c r="A307" s="12" t="s">
        <v>57</v>
      </c>
      <c r="B307" s="15">
        <v>5187</v>
      </c>
      <c r="C307" s="15">
        <v>2268</v>
      </c>
      <c r="D307" s="31">
        <v>1546</v>
      </c>
      <c r="E307" s="31">
        <v>1074</v>
      </c>
      <c r="F307" s="31">
        <v>1842</v>
      </c>
      <c r="G307" s="53">
        <f>(F307-E307)/E307*100</f>
        <v>71.50837988826815</v>
      </c>
    </row>
    <row r="308" spans="1:7" s="4" customFormat="1" ht="12.75">
      <c r="A308" s="12" t="s">
        <v>58</v>
      </c>
      <c r="B308" s="15">
        <v>30</v>
      </c>
      <c r="C308" s="15"/>
      <c r="D308" s="31"/>
      <c r="E308" s="31"/>
      <c r="F308" s="31">
        <f>+F306/+F307</f>
        <v>93.23832790445168</v>
      </c>
      <c r="G308" s="53"/>
    </row>
    <row r="309" spans="1:7" s="4" customFormat="1" ht="12.75">
      <c r="A309" s="12"/>
      <c r="B309" s="15"/>
      <c r="C309" s="15"/>
      <c r="D309" s="31"/>
      <c r="E309" s="39"/>
      <c r="F309" s="39"/>
      <c r="G309" s="53"/>
    </row>
    <row r="310" spans="1:7" s="4" customFormat="1" ht="12.75">
      <c r="A310" s="8" t="s">
        <v>124</v>
      </c>
      <c r="B310" s="8"/>
      <c r="C310" s="8"/>
      <c r="D310" s="31"/>
      <c r="E310" s="31"/>
      <c r="F310" s="31"/>
      <c r="G310" s="53"/>
    </row>
    <row r="311" spans="1:7" s="4" customFormat="1" ht="12.75">
      <c r="A311" s="12" t="s">
        <v>125</v>
      </c>
      <c r="B311" s="15">
        <v>23816</v>
      </c>
      <c r="C311" s="15">
        <v>18662</v>
      </c>
      <c r="D311" s="31">
        <v>24835</v>
      </c>
      <c r="E311" s="31">
        <v>21660</v>
      </c>
      <c r="F311" s="31">
        <v>27478</v>
      </c>
      <c r="G311" s="53">
        <f aca="true" t="shared" si="7" ref="G311:G316">(F311-E311)/E311*100</f>
        <v>26.86057248384118</v>
      </c>
    </row>
    <row r="312" spans="1:7" s="4" customFormat="1" ht="12.75">
      <c r="A312" s="12" t="s">
        <v>118</v>
      </c>
      <c r="B312" s="15">
        <v>11553</v>
      </c>
      <c r="C312" s="15">
        <v>11744</v>
      </c>
      <c r="D312" s="31">
        <v>11772</v>
      </c>
      <c r="E312" s="31">
        <v>14861</v>
      </c>
      <c r="F312" s="31">
        <v>14712</v>
      </c>
      <c r="G312" s="53">
        <f t="shared" si="7"/>
        <v>-1.0026243186864947</v>
      </c>
    </row>
    <row r="313" spans="1:7" s="4" customFormat="1" ht="12.75">
      <c r="A313" s="12" t="s">
        <v>119</v>
      </c>
      <c r="B313" s="15">
        <v>2096659</v>
      </c>
      <c r="C313" s="15">
        <v>2219616</v>
      </c>
      <c r="D313" s="31">
        <v>2168019</v>
      </c>
      <c r="E313" s="31">
        <v>2808729</v>
      </c>
      <c r="F313" s="31">
        <v>2780568</v>
      </c>
      <c r="G313" s="53">
        <f t="shared" si="7"/>
        <v>-1.0026243186864947</v>
      </c>
    </row>
    <row r="314" spans="1:7" s="4" customFormat="1" ht="12.75">
      <c r="A314" s="12" t="s">
        <v>120</v>
      </c>
      <c r="B314" s="15">
        <v>1430367</v>
      </c>
      <c r="C314" s="15">
        <v>1479744</v>
      </c>
      <c r="D314" s="31">
        <v>1445346</v>
      </c>
      <c r="E314" s="31">
        <v>1872486</v>
      </c>
      <c r="F314" s="31">
        <v>1853712</v>
      </c>
      <c r="G314" s="53">
        <f t="shared" si="7"/>
        <v>-1.0026243186864947</v>
      </c>
    </row>
    <row r="315" spans="1:7" s="4" customFormat="1" ht="12.75">
      <c r="A315" s="12" t="s">
        <v>121</v>
      </c>
      <c r="B315" s="15">
        <v>181</v>
      </c>
      <c r="C315" s="15"/>
      <c r="D315" s="31">
        <v>189</v>
      </c>
      <c r="E315" s="31">
        <v>189</v>
      </c>
      <c r="F315" s="31">
        <f>+F313/+F312</f>
        <v>189</v>
      </c>
      <c r="G315" s="53">
        <f t="shared" si="7"/>
        <v>0</v>
      </c>
    </row>
    <row r="316" spans="1:7" s="4" customFormat="1" ht="12.75">
      <c r="A316" s="12" t="s">
        <v>122</v>
      </c>
      <c r="B316" s="15">
        <v>123</v>
      </c>
      <c r="C316" s="15"/>
      <c r="D316" s="31">
        <v>126</v>
      </c>
      <c r="E316" s="31">
        <v>126</v>
      </c>
      <c r="F316" s="31">
        <f>+F314/+F312</f>
        <v>126</v>
      </c>
      <c r="G316" s="53">
        <f t="shared" si="7"/>
        <v>0</v>
      </c>
    </row>
    <row r="317" spans="1:7" s="4" customFormat="1" ht="12.75">
      <c r="A317" s="12"/>
      <c r="B317" s="15"/>
      <c r="C317" s="15"/>
      <c r="D317" s="31"/>
      <c r="E317" s="31"/>
      <c r="F317" s="31"/>
      <c r="G317" s="53"/>
    </row>
    <row r="318" spans="1:7" s="4" customFormat="1" ht="12.75">
      <c r="A318" s="8" t="s">
        <v>135</v>
      </c>
      <c r="B318" s="8"/>
      <c r="C318" s="8"/>
      <c r="D318" s="31"/>
      <c r="E318" s="31"/>
      <c r="F318" s="31"/>
      <c r="G318" s="53"/>
    </row>
    <row r="319" spans="1:7" s="4" customFormat="1" ht="12.75">
      <c r="A319" s="12" t="s">
        <v>118</v>
      </c>
      <c r="B319" s="15">
        <v>3882369</v>
      </c>
      <c r="C319" s="15">
        <v>4606560</v>
      </c>
      <c r="D319" s="31">
        <v>4714695</v>
      </c>
      <c r="E319" s="31">
        <v>5614053</v>
      </c>
      <c r="F319" s="31">
        <v>5416550</v>
      </c>
      <c r="G319" s="53">
        <f>(F319-E319)/E319*100</f>
        <v>-3.5180109628462715</v>
      </c>
    </row>
    <row r="320" spans="1:7" s="4" customFormat="1" ht="12.75">
      <c r="A320" s="12" t="s">
        <v>119</v>
      </c>
      <c r="B320" s="15">
        <v>17470660</v>
      </c>
      <c r="C320" s="15">
        <v>19774713</v>
      </c>
      <c r="D320" s="31">
        <v>20744658</v>
      </c>
      <c r="E320" s="31">
        <v>24221732</v>
      </c>
      <c r="F320" s="31">
        <v>23743489</v>
      </c>
      <c r="G320" s="53">
        <f>(F320-E320)/E320*100</f>
        <v>-1.974437666142124</v>
      </c>
    </row>
    <row r="321" spans="1:7" s="4" customFormat="1" ht="12.75">
      <c r="A321" s="12" t="s">
        <v>120</v>
      </c>
      <c r="B321" s="15">
        <v>13489469</v>
      </c>
      <c r="C321" s="15">
        <v>14969513</v>
      </c>
      <c r="D321" s="39">
        <v>16712563</v>
      </c>
      <c r="E321" s="40">
        <v>18399297</v>
      </c>
      <c r="F321" s="39">
        <v>18545060</v>
      </c>
      <c r="G321" s="53">
        <f>(F321-E321)/E321*100</f>
        <v>0.7922204853805012</v>
      </c>
    </row>
    <row r="322" spans="1:7" s="4" customFormat="1" ht="12.75">
      <c r="A322" s="12" t="s">
        <v>121</v>
      </c>
      <c r="B322" s="15">
        <v>4.5</v>
      </c>
      <c r="C322" s="15"/>
      <c r="D322" s="39">
        <v>4</v>
      </c>
      <c r="E322" s="40"/>
      <c r="F322" s="39"/>
      <c r="G322" s="53"/>
    </row>
    <row r="323" spans="1:7" s="4" customFormat="1" ht="12.75">
      <c r="A323" s="12" t="s">
        <v>122</v>
      </c>
      <c r="B323" s="15">
        <v>3.47</v>
      </c>
      <c r="C323" s="15"/>
      <c r="D323" s="31"/>
      <c r="E323" s="31"/>
      <c r="F323" s="31"/>
      <c r="G323" s="53"/>
    </row>
    <row r="324" spans="1:7" s="4" customFormat="1" ht="12.75">
      <c r="A324" s="12"/>
      <c r="B324" s="15"/>
      <c r="C324" s="15"/>
      <c r="D324" s="31"/>
      <c r="E324" s="31"/>
      <c r="F324" s="31"/>
      <c r="G324" s="53"/>
    </row>
    <row r="325" spans="1:7" s="4" customFormat="1" ht="12.75">
      <c r="A325" s="8" t="s">
        <v>127</v>
      </c>
      <c r="B325" s="15">
        <v>88756</v>
      </c>
      <c r="C325" s="15">
        <v>156077</v>
      </c>
      <c r="D325" s="31"/>
      <c r="E325" s="31"/>
      <c r="F325" s="31"/>
      <c r="G325" s="53"/>
    </row>
    <row r="326" spans="1:7" s="4" customFormat="1" ht="12.75">
      <c r="A326" s="12" t="s">
        <v>128</v>
      </c>
      <c r="B326" s="15">
        <v>1426122</v>
      </c>
      <c r="C326" s="15">
        <v>2071850</v>
      </c>
      <c r="D326" s="31">
        <v>2493000</v>
      </c>
      <c r="E326" s="31">
        <v>2028862</v>
      </c>
      <c r="F326" s="31">
        <v>2004619</v>
      </c>
      <c r="G326" s="53">
        <f>(F326-E326)/E326*100</f>
        <v>-1.1949063070824926</v>
      </c>
    </row>
    <row r="327" spans="1:7" s="4" customFormat="1" ht="12.75">
      <c r="A327" s="12" t="s">
        <v>129</v>
      </c>
      <c r="B327" s="15">
        <v>17113464</v>
      </c>
      <c r="C327" s="15">
        <v>46587480</v>
      </c>
      <c r="D327" s="31"/>
      <c r="E327" s="38"/>
      <c r="F327" s="31"/>
      <c r="G327" s="53"/>
    </row>
    <row r="328" spans="1:7" s="4" customFormat="1" ht="12.75">
      <c r="A328" s="12"/>
      <c r="B328" s="44"/>
      <c r="C328" s="44"/>
      <c r="D328" s="31"/>
      <c r="E328" s="38"/>
      <c r="F328" s="31"/>
      <c r="G328" s="53"/>
    </row>
    <row r="329" spans="1:7" s="4" customFormat="1" ht="12.75">
      <c r="A329" s="8" t="s">
        <v>130</v>
      </c>
      <c r="B329" s="8"/>
      <c r="C329" s="8"/>
      <c r="D329" s="31"/>
      <c r="E329" s="31"/>
      <c r="F329" s="31"/>
      <c r="G329" s="53"/>
    </row>
    <row r="330" spans="1:7" s="4" customFormat="1" ht="12.75">
      <c r="A330" s="12" t="s">
        <v>131</v>
      </c>
      <c r="B330" s="15">
        <v>12875</v>
      </c>
      <c r="C330" s="15">
        <v>21501</v>
      </c>
      <c r="D330" s="31">
        <v>15845</v>
      </c>
      <c r="E330" s="31">
        <v>20993</v>
      </c>
      <c r="F330" s="31">
        <v>22603</v>
      </c>
      <c r="G330" s="53">
        <f>(F330-E330)/E330*100</f>
        <v>7.669223074358119</v>
      </c>
    </row>
    <row r="331" spans="1:7" s="4" customFormat="1" ht="12.75">
      <c r="A331" s="12" t="s">
        <v>120</v>
      </c>
      <c r="B331" s="15">
        <v>141804</v>
      </c>
      <c r="C331" s="15">
        <v>281731</v>
      </c>
      <c r="D331" s="31">
        <v>166504</v>
      </c>
      <c r="E331" s="31">
        <v>262195</v>
      </c>
      <c r="F331" s="31">
        <v>282574</v>
      </c>
      <c r="G331" s="53">
        <f>(F331-E331)/E331*100</f>
        <v>7.7724594290508975</v>
      </c>
    </row>
    <row r="332" spans="1:7" s="4" customFormat="1" ht="12.75">
      <c r="A332" s="12" t="s">
        <v>126</v>
      </c>
      <c r="B332" s="15">
        <v>11</v>
      </c>
      <c r="C332" s="15"/>
      <c r="D332" s="31"/>
      <c r="E332" s="39"/>
      <c r="F332" s="31"/>
      <c r="G332" s="53"/>
    </row>
    <row r="333" spans="1:7" s="4" customFormat="1" ht="12.75">
      <c r="A333" s="15" t="s">
        <v>165</v>
      </c>
      <c r="B333" s="15"/>
      <c r="C333" s="15"/>
      <c r="D333" s="31"/>
      <c r="E333" s="39"/>
      <c r="F333" s="31"/>
      <c r="G333" s="53"/>
    </row>
    <row r="334" spans="1:7" s="4" customFormat="1" ht="12.75">
      <c r="A334" s="51" t="s">
        <v>133</v>
      </c>
      <c r="B334" s="51"/>
      <c r="C334" s="51"/>
      <c r="D334" s="52"/>
      <c r="E334" s="31"/>
      <c r="F334" s="31"/>
      <c r="G334" s="53"/>
    </row>
    <row r="335" spans="1:7" ht="12.75">
      <c r="A335" s="4"/>
      <c r="B335" s="4"/>
      <c r="C335" s="4"/>
      <c r="D335" s="4"/>
      <c r="E335" s="41"/>
      <c r="F335" s="41"/>
      <c r="G335" s="42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4:6" ht="12.75">
      <c r="D389" s="43"/>
      <c r="E389" s="43"/>
      <c r="F389" s="43"/>
    </row>
    <row r="390" spans="4:6" ht="12.75">
      <c r="D390" s="43"/>
      <c r="E390" s="43"/>
      <c r="F390" s="43"/>
    </row>
    <row r="391" spans="4:6" ht="12.75">
      <c r="D391" s="43"/>
      <c r="E391" s="43"/>
      <c r="F391" s="43"/>
    </row>
    <row r="392" spans="4:6" ht="12.75">
      <c r="D392" s="43"/>
      <c r="E392" s="43"/>
      <c r="F392" s="43"/>
    </row>
    <row r="393" spans="4:6" ht="12.75">
      <c r="D393" s="43"/>
      <c r="E393" s="43"/>
      <c r="F393" s="43"/>
    </row>
    <row r="394" spans="4:6" ht="12.75">
      <c r="D394" s="43"/>
      <c r="E394" s="43"/>
      <c r="F394" s="43"/>
    </row>
    <row r="395" spans="4:6" ht="12.75">
      <c r="D395" s="43"/>
      <c r="E395" s="43"/>
      <c r="F395" s="43"/>
    </row>
    <row r="396" spans="4:6" ht="12.75">
      <c r="D396" s="43"/>
      <c r="E396" s="43"/>
      <c r="F396" s="43"/>
    </row>
    <row r="397" spans="4:6" ht="12.75">
      <c r="D397" s="43"/>
      <c r="E397" s="43"/>
      <c r="F397" s="43"/>
    </row>
    <row r="398" spans="4:6" ht="12.75">
      <c r="D398" s="43"/>
      <c r="E398" s="43"/>
      <c r="F398" s="43"/>
    </row>
    <row r="399" spans="4:6" ht="12.75">
      <c r="D399" s="43"/>
      <c r="E399" s="43"/>
      <c r="F399" s="43"/>
    </row>
    <row r="400" spans="4:6" ht="12.75">
      <c r="D400" s="43"/>
      <c r="E400" s="43"/>
      <c r="F400" s="43"/>
    </row>
    <row r="401" spans="4:6" ht="12.75">
      <c r="D401" s="43"/>
      <c r="E401" s="43"/>
      <c r="F401" s="43"/>
    </row>
    <row r="402" spans="4:6" ht="12.75">
      <c r="D402" s="43"/>
      <c r="E402" s="43"/>
      <c r="F402" s="43"/>
    </row>
    <row r="403" spans="4:6" ht="12.75">
      <c r="D403" s="43"/>
      <c r="E403" s="43"/>
      <c r="F403" s="43"/>
    </row>
    <row r="404" spans="4:6" ht="12.75">
      <c r="D404" s="43"/>
      <c r="E404" s="43"/>
      <c r="F404" s="43"/>
    </row>
    <row r="405" spans="4:6" ht="12.75">
      <c r="D405" s="43"/>
      <c r="E405" s="43"/>
      <c r="F405" s="43"/>
    </row>
    <row r="406" spans="4:6" ht="12.75">
      <c r="D406" s="43"/>
      <c r="E406" s="43"/>
      <c r="F406" s="43"/>
    </row>
    <row r="407" spans="4:6" ht="12.75">
      <c r="D407" s="43"/>
      <c r="E407" s="43"/>
      <c r="F407" s="43"/>
    </row>
    <row r="408" spans="4:6" ht="12.75">
      <c r="D408" s="43"/>
      <c r="E408" s="43"/>
      <c r="F408" s="43"/>
    </row>
    <row r="409" spans="4:6" ht="12.75">
      <c r="D409" s="43"/>
      <c r="E409" s="43"/>
      <c r="F409" s="43"/>
    </row>
    <row r="410" spans="4:6" ht="12.75">
      <c r="D410" s="43"/>
      <c r="E410" s="43"/>
      <c r="F410" s="43"/>
    </row>
    <row r="411" spans="4:6" ht="12.75">
      <c r="D411" s="43"/>
      <c r="E411" s="43"/>
      <c r="F411" s="43"/>
    </row>
    <row r="412" spans="4:6" ht="12.75">
      <c r="D412" s="43"/>
      <c r="E412" s="43"/>
      <c r="F412" s="43"/>
    </row>
    <row r="413" spans="4:6" ht="12.75">
      <c r="D413" s="43"/>
      <c r="E413" s="43"/>
      <c r="F413" s="43"/>
    </row>
    <row r="414" spans="4:6" ht="12.75">
      <c r="D414" s="43"/>
      <c r="E414" s="43"/>
      <c r="F414" s="43"/>
    </row>
    <row r="415" spans="4:6" ht="12.75">
      <c r="D415" s="43"/>
      <c r="E415" s="43"/>
      <c r="F415" s="43"/>
    </row>
    <row r="416" spans="4:6" ht="12.75">
      <c r="D416" s="43"/>
      <c r="E416" s="43"/>
      <c r="F416" s="43"/>
    </row>
    <row r="417" spans="4:6" ht="12.75">
      <c r="D417" s="43"/>
      <c r="E417" s="43"/>
      <c r="F417" s="43"/>
    </row>
    <row r="418" spans="4:6" ht="12.75">
      <c r="D418" s="43"/>
      <c r="E418" s="43"/>
      <c r="F418" s="43"/>
    </row>
    <row r="419" spans="4:6" ht="12.75">
      <c r="D419" s="43"/>
      <c r="E419" s="43"/>
      <c r="F419" s="43"/>
    </row>
    <row r="420" spans="4:6" ht="12.75">
      <c r="D420" s="43"/>
      <c r="E420" s="43"/>
      <c r="F420" s="43"/>
    </row>
    <row r="421" spans="4:6" ht="12.75">
      <c r="D421" s="43"/>
      <c r="E421" s="43"/>
      <c r="F421" s="43"/>
    </row>
    <row r="422" spans="4:6" ht="12.75">
      <c r="D422" s="43"/>
      <c r="E422" s="43"/>
      <c r="F422" s="43"/>
    </row>
    <row r="423" spans="4:6" ht="12.75">
      <c r="D423" s="43"/>
      <c r="E423" s="43"/>
      <c r="F423" s="43"/>
    </row>
    <row r="424" spans="4:6" ht="12.75">
      <c r="D424" s="43"/>
      <c r="E424" s="43"/>
      <c r="F424" s="43"/>
    </row>
    <row r="425" spans="4:6" ht="12.75">
      <c r="D425" s="43"/>
      <c r="E425" s="43"/>
      <c r="F425" s="43"/>
    </row>
    <row r="426" spans="4:6" ht="12.75">
      <c r="D426" s="43"/>
      <c r="E426" s="43"/>
      <c r="F426" s="43"/>
    </row>
    <row r="427" spans="4:6" ht="12.75">
      <c r="D427" s="43"/>
      <c r="E427" s="43"/>
      <c r="F427" s="43"/>
    </row>
    <row r="428" spans="4:6" ht="12.75">
      <c r="D428" s="43"/>
      <c r="E428" s="43"/>
      <c r="F428" s="43"/>
    </row>
    <row r="429" spans="4:6" ht="12.75">
      <c r="D429" s="43"/>
      <c r="E429" s="43"/>
      <c r="F429" s="43"/>
    </row>
    <row r="430" spans="4:6" ht="12.75">
      <c r="D430" s="43"/>
      <c r="E430" s="43"/>
      <c r="F430" s="43"/>
    </row>
    <row r="431" spans="4:6" ht="12.75">
      <c r="D431" s="43"/>
      <c r="E431" s="43"/>
      <c r="F431" s="43"/>
    </row>
    <row r="432" spans="4:6" ht="12.75">
      <c r="D432" s="43"/>
      <c r="E432" s="43"/>
      <c r="F432" s="43"/>
    </row>
    <row r="433" spans="4:6" ht="12.75">
      <c r="D433" s="43"/>
      <c r="E433" s="43"/>
      <c r="F433" s="43"/>
    </row>
    <row r="434" spans="4:6" ht="12.75">
      <c r="D434" s="43"/>
      <c r="E434" s="43"/>
      <c r="F434" s="43"/>
    </row>
    <row r="435" spans="4:6" ht="12.75">
      <c r="D435" s="43"/>
      <c r="E435" s="43"/>
      <c r="F435" s="43"/>
    </row>
    <row r="436" spans="4:6" ht="12.75">
      <c r="D436" s="43"/>
      <c r="E436" s="43"/>
      <c r="F436" s="43"/>
    </row>
    <row r="437" spans="4:6" ht="12.75">
      <c r="D437" s="43"/>
      <c r="E437" s="43"/>
      <c r="F437" s="43"/>
    </row>
    <row r="438" spans="4:6" ht="12.75">
      <c r="D438" s="43"/>
      <c r="E438" s="43"/>
      <c r="F438" s="43"/>
    </row>
    <row r="439" spans="4:6" ht="12.75">
      <c r="D439" s="43"/>
      <c r="E439" s="43"/>
      <c r="F439" s="43"/>
    </row>
    <row r="440" spans="4:6" ht="12.75">
      <c r="D440" s="43"/>
      <c r="E440" s="43"/>
      <c r="F440" s="43"/>
    </row>
    <row r="441" spans="4:6" ht="12.75">
      <c r="D441" s="43"/>
      <c r="E441" s="43"/>
      <c r="F441" s="43"/>
    </row>
    <row r="442" spans="4:6" ht="12.75">
      <c r="D442" s="43"/>
      <c r="E442" s="43"/>
      <c r="F442" s="43"/>
    </row>
    <row r="443" spans="4:6" ht="12.75">
      <c r="D443" s="43"/>
      <c r="E443" s="43"/>
      <c r="F443" s="43"/>
    </row>
    <row r="444" spans="4:6" ht="12.75">
      <c r="D444" s="43"/>
      <c r="E444" s="43"/>
      <c r="F444" s="43"/>
    </row>
    <row r="445" spans="4:6" ht="12.75">
      <c r="D445" s="43"/>
      <c r="E445" s="43"/>
      <c r="F445" s="43"/>
    </row>
    <row r="446" spans="4:6" ht="12.75">
      <c r="D446" s="43"/>
      <c r="E446" s="43"/>
      <c r="F446" s="43"/>
    </row>
    <row r="447" spans="4:6" ht="12.75">
      <c r="D447" s="43"/>
      <c r="E447" s="43"/>
      <c r="F447" s="43"/>
    </row>
    <row r="448" spans="4:6" ht="12.75">
      <c r="D448" s="43"/>
      <c r="E448" s="43"/>
      <c r="F448" s="43"/>
    </row>
    <row r="449" spans="4:6" ht="12.75">
      <c r="D449" s="43"/>
      <c r="E449" s="43"/>
      <c r="F449" s="43"/>
    </row>
    <row r="450" spans="4:6" ht="12.75">
      <c r="D450" s="43"/>
      <c r="E450" s="43"/>
      <c r="F450" s="43"/>
    </row>
    <row r="451" spans="4:6" ht="12.75">
      <c r="D451" s="43"/>
      <c r="E451" s="43"/>
      <c r="F451" s="43"/>
    </row>
    <row r="452" spans="4:6" ht="12.75">
      <c r="D452" s="43"/>
      <c r="E452" s="43"/>
      <c r="F452" s="43"/>
    </row>
    <row r="453" spans="4:6" ht="12.75">
      <c r="D453" s="43"/>
      <c r="E453" s="43"/>
      <c r="F453" s="43"/>
    </row>
    <row r="454" spans="4:6" ht="12.75">
      <c r="D454" s="43"/>
      <c r="E454" s="43"/>
      <c r="F454" s="43"/>
    </row>
    <row r="455" spans="4:6" ht="12.75">
      <c r="D455" s="43"/>
      <c r="E455" s="43"/>
      <c r="F455" s="43"/>
    </row>
    <row r="456" spans="4:6" ht="12.75">
      <c r="D456" s="43"/>
      <c r="E456" s="43"/>
      <c r="F456" s="43"/>
    </row>
    <row r="457" spans="4:6" ht="12.75">
      <c r="D457" s="43"/>
      <c r="E457" s="43"/>
      <c r="F457" s="43"/>
    </row>
    <row r="458" spans="4:6" ht="12.75">
      <c r="D458" s="43"/>
      <c r="E458" s="43"/>
      <c r="F458" s="43"/>
    </row>
    <row r="459" spans="4:6" ht="12.75">
      <c r="D459" s="43"/>
      <c r="E459" s="43"/>
      <c r="F459" s="43"/>
    </row>
    <row r="460" spans="4:6" ht="12.75">
      <c r="D460" s="43"/>
      <c r="E460" s="43"/>
      <c r="F460" s="43"/>
    </row>
    <row r="461" spans="4:6" ht="12.75">
      <c r="D461" s="43"/>
      <c r="E461" s="43"/>
      <c r="F461" s="43"/>
    </row>
    <row r="462" spans="4:6" ht="12.75">
      <c r="D462" s="43"/>
      <c r="E462" s="43"/>
      <c r="F462" s="43"/>
    </row>
    <row r="463" spans="4:6" ht="12.75">
      <c r="D463" s="43"/>
      <c r="E463" s="43"/>
      <c r="F463" s="43"/>
    </row>
    <row r="464" spans="4:6" ht="12.75">
      <c r="D464" s="43"/>
      <c r="E464" s="43"/>
      <c r="F464" s="43"/>
    </row>
    <row r="465" spans="4:6" ht="12.75">
      <c r="D465" s="43"/>
      <c r="E465" s="43"/>
      <c r="F465" s="43"/>
    </row>
    <row r="466" spans="4:6" ht="12.75">
      <c r="D466" s="43"/>
      <c r="E466" s="43"/>
      <c r="F466" s="43"/>
    </row>
    <row r="467" spans="4:6" ht="12.75">
      <c r="D467" s="43"/>
      <c r="E467" s="43"/>
      <c r="F467" s="43"/>
    </row>
    <row r="468" spans="4:6" ht="12.75">
      <c r="D468" s="43"/>
      <c r="E468" s="43"/>
      <c r="F468" s="43"/>
    </row>
    <row r="469" spans="4:6" ht="12.75">
      <c r="D469" s="43"/>
      <c r="E469" s="43"/>
      <c r="F469" s="43"/>
    </row>
    <row r="470" spans="4:6" ht="12.75">
      <c r="D470" s="43"/>
      <c r="E470" s="43"/>
      <c r="F470" s="43"/>
    </row>
  </sheetData>
  <sheetProtection/>
  <printOptions/>
  <pageMargins left="0.25" right="0.2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3"/>
  <sheetViews>
    <sheetView tabSelected="1" zoomScalePageLayoutView="0" workbookViewId="0" topLeftCell="A3">
      <pane xSplit="1" ySplit="3" topLeftCell="M9" activePane="bottomRight" state="frozen"/>
      <selection pane="topLeft" activeCell="A3" sqref="A3"/>
      <selection pane="topRight" activeCell="B3" sqref="B3"/>
      <selection pane="bottomLeft" activeCell="A6" sqref="A6"/>
      <selection pane="bottomRight" activeCell="O17" sqref="O17"/>
    </sheetView>
  </sheetViews>
  <sheetFormatPr defaultColWidth="9.140625" defaultRowHeight="12.75"/>
  <cols>
    <col min="1" max="1" width="18.28125" style="69" customWidth="1"/>
    <col min="2" max="4" width="11.57421875" style="69" customWidth="1"/>
    <col min="5" max="6" width="10.140625" style="0" customWidth="1"/>
    <col min="7" max="7" width="9.8515625" style="0" bestFit="1" customWidth="1"/>
    <col min="8" max="8" width="9.7109375" style="0" customWidth="1"/>
    <col min="9" max="9" width="10.140625" style="0" customWidth="1"/>
    <col min="10" max="10" width="12.421875" style="0" customWidth="1"/>
    <col min="11" max="11" width="12.57421875" style="0" customWidth="1"/>
    <col min="12" max="12" width="12.28125" style="0" customWidth="1"/>
    <col min="13" max="13" width="13.57421875" style="0" customWidth="1"/>
    <col min="14" max="14" width="12.8515625" style="0" customWidth="1"/>
    <col min="15" max="15" width="12.140625" style="0" customWidth="1"/>
    <col min="16" max="16" width="11.421875" style="0" customWidth="1"/>
    <col min="17" max="17" width="12.421875" style="0" customWidth="1"/>
    <col min="18" max="18" width="12.8515625" style="0" customWidth="1"/>
    <col min="19" max="19" width="12.28125" style="0" customWidth="1"/>
    <col min="20" max="20" width="13.00390625" style="0" customWidth="1"/>
    <col min="21" max="21" width="14.00390625" style="0" bestFit="1" customWidth="1"/>
    <col min="22" max="22" width="11.7109375" style="0" customWidth="1"/>
  </cols>
  <sheetData>
    <row r="2" spans="1:4" ht="12.75">
      <c r="A2" s="68"/>
      <c r="B2" s="68"/>
      <c r="C2" s="68"/>
      <c r="D2" s="68"/>
    </row>
    <row r="3" spans="5:19" ht="15.75">
      <c r="E3" s="65" t="s">
        <v>173</v>
      </c>
      <c r="F3" s="65"/>
      <c r="S3" s="94"/>
    </row>
    <row r="4" spans="1:6" ht="12.75">
      <c r="A4" s="99" t="s">
        <v>170</v>
      </c>
      <c r="B4" s="99"/>
      <c r="C4" s="99"/>
      <c r="D4" s="99"/>
      <c r="E4" s="99"/>
      <c r="F4" s="99"/>
    </row>
    <row r="5" spans="1:22" ht="12.75">
      <c r="A5" s="70" t="s">
        <v>136</v>
      </c>
      <c r="B5" s="86">
        <v>2000</v>
      </c>
      <c r="C5" s="86">
        <v>2001</v>
      </c>
      <c r="D5" s="86">
        <v>2002</v>
      </c>
      <c r="E5" s="59">
        <v>2003</v>
      </c>
      <c r="F5" s="59">
        <v>2004</v>
      </c>
      <c r="G5" s="61">
        <v>2005</v>
      </c>
      <c r="H5" s="61">
        <v>2006</v>
      </c>
      <c r="I5" s="61">
        <v>2007</v>
      </c>
      <c r="J5" s="61">
        <v>2008</v>
      </c>
      <c r="K5" s="61">
        <v>2009</v>
      </c>
      <c r="L5" s="61">
        <v>2010</v>
      </c>
      <c r="M5" s="61">
        <v>2011</v>
      </c>
      <c r="N5" s="61">
        <v>2012</v>
      </c>
      <c r="O5" s="61">
        <v>2013</v>
      </c>
      <c r="P5" s="61">
        <v>2014</v>
      </c>
      <c r="Q5" s="61">
        <v>2015</v>
      </c>
      <c r="R5" s="61">
        <v>2016</v>
      </c>
      <c r="S5" s="61">
        <v>2017</v>
      </c>
      <c r="T5" s="61">
        <v>2018</v>
      </c>
      <c r="U5" s="61">
        <v>2019</v>
      </c>
      <c r="V5" s="61">
        <v>2020</v>
      </c>
    </row>
    <row r="6" spans="1:20" ht="12.75">
      <c r="A6" s="48"/>
      <c r="B6" s="85"/>
      <c r="C6" s="85"/>
      <c r="D6" s="85"/>
      <c r="E6" s="45"/>
      <c r="F6" s="4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2" ht="12.75">
      <c r="A7" s="48" t="s">
        <v>137</v>
      </c>
      <c r="B7" s="48">
        <f>SUM(B8:B11)</f>
        <v>10266</v>
      </c>
      <c r="C7" s="87">
        <v>8911</v>
      </c>
      <c r="D7" s="48">
        <v>8323</v>
      </c>
      <c r="E7" s="48">
        <v>9524</v>
      </c>
      <c r="F7" s="48">
        <v>9120.278</v>
      </c>
      <c r="G7" s="48">
        <v>8075</v>
      </c>
      <c r="H7" s="48">
        <v>7744.378</v>
      </c>
      <c r="I7" s="48">
        <v>10548.122</v>
      </c>
      <c r="J7" s="67">
        <v>11013.92</v>
      </c>
      <c r="K7" s="67">
        <v>8787.9829</v>
      </c>
      <c r="L7" s="77">
        <v>10041.152</v>
      </c>
      <c r="M7" s="77">
        <v>11432.801</v>
      </c>
      <c r="N7" s="77">
        <v>13660.644</v>
      </c>
      <c r="O7" s="77">
        <v>12989.336</v>
      </c>
      <c r="P7" s="77">
        <v>16691.88451</v>
      </c>
      <c r="Q7" s="90">
        <v>16898.49029</v>
      </c>
      <c r="R7" s="77">
        <v>19105.82032</v>
      </c>
      <c r="S7" s="90">
        <v>16501.573</v>
      </c>
      <c r="T7" s="90">
        <v>15891.648</v>
      </c>
      <c r="U7" s="97">
        <v>17015.29468</v>
      </c>
      <c r="V7" s="98">
        <v>18893.06715</v>
      </c>
    </row>
    <row r="8" spans="1:22" ht="12.75">
      <c r="A8" s="71" t="s">
        <v>138</v>
      </c>
      <c r="B8" s="47">
        <v>257</v>
      </c>
      <c r="C8" s="88">
        <v>104</v>
      </c>
      <c r="D8" s="47">
        <v>100.606</v>
      </c>
      <c r="E8" s="47">
        <v>168.416</v>
      </c>
      <c r="F8" s="47">
        <v>126.402</v>
      </c>
      <c r="G8" s="63">
        <v>250</v>
      </c>
      <c r="H8" s="63">
        <v>294.296</v>
      </c>
      <c r="I8" s="63">
        <v>323.19</v>
      </c>
      <c r="J8" s="46">
        <v>155.084</v>
      </c>
      <c r="K8" s="75">
        <v>189.74594</v>
      </c>
      <c r="L8" s="75">
        <v>42.34</v>
      </c>
      <c r="M8" s="75">
        <v>65.445</v>
      </c>
      <c r="N8" s="75">
        <v>373.742</v>
      </c>
      <c r="O8" s="75">
        <v>158.904</v>
      </c>
      <c r="P8" s="75">
        <v>149.83132</v>
      </c>
      <c r="Q8" s="91">
        <v>177.31348</v>
      </c>
      <c r="R8" s="93">
        <v>85.55</v>
      </c>
      <c r="S8" s="91">
        <v>126.53</v>
      </c>
      <c r="T8" s="96">
        <v>127.5</v>
      </c>
      <c r="U8" s="91">
        <v>64.81976</v>
      </c>
      <c r="V8" s="91">
        <v>88.72369</v>
      </c>
    </row>
    <row r="9" spans="1:22" ht="12.75">
      <c r="A9" s="71" t="s">
        <v>139</v>
      </c>
      <c r="B9" s="47">
        <v>357</v>
      </c>
      <c r="C9" s="88">
        <v>1544</v>
      </c>
      <c r="D9" s="47">
        <v>1599.07</v>
      </c>
      <c r="E9" s="47">
        <v>2198.606</v>
      </c>
      <c r="F9" s="47">
        <v>3502.141</v>
      </c>
      <c r="G9" s="63">
        <v>2812</v>
      </c>
      <c r="H9" s="63">
        <v>1540.728</v>
      </c>
      <c r="I9" s="63">
        <v>3469.328</v>
      </c>
      <c r="J9" s="46">
        <v>2438.087</v>
      </c>
      <c r="K9" s="75">
        <v>2141.95531</v>
      </c>
      <c r="L9" s="75">
        <v>2374.835</v>
      </c>
      <c r="M9" s="75">
        <v>2943.577</v>
      </c>
      <c r="N9" s="75">
        <v>2709.549</v>
      </c>
      <c r="O9" s="75">
        <v>2656.016</v>
      </c>
      <c r="P9" s="75">
        <v>3353.43551</v>
      </c>
      <c r="Q9" s="91">
        <v>3705.951</v>
      </c>
      <c r="R9" s="75">
        <v>3898.05</v>
      </c>
      <c r="S9" s="91">
        <v>2999.96</v>
      </c>
      <c r="T9" s="95">
        <v>3311.61</v>
      </c>
      <c r="U9" s="91">
        <v>2998.912</v>
      </c>
      <c r="V9" s="91">
        <v>2460.0355</v>
      </c>
    </row>
    <row r="10" spans="1:22" ht="12.75">
      <c r="A10" s="71" t="s">
        <v>135</v>
      </c>
      <c r="B10" s="47">
        <v>113</v>
      </c>
      <c r="C10" s="88">
        <v>156</v>
      </c>
      <c r="D10" s="47">
        <v>97.519</v>
      </c>
      <c r="E10" s="47">
        <v>396.893</v>
      </c>
      <c r="F10" s="47">
        <v>329.026</v>
      </c>
      <c r="G10" s="63">
        <v>319</v>
      </c>
      <c r="H10" s="63">
        <v>36.312</v>
      </c>
      <c r="I10" s="63">
        <v>306.657</v>
      </c>
      <c r="J10" s="46">
        <v>244.05</v>
      </c>
      <c r="K10" s="75">
        <v>101.88281</v>
      </c>
      <c r="L10" s="75">
        <v>32.657</v>
      </c>
      <c r="M10" s="75">
        <v>24.971</v>
      </c>
      <c r="N10" s="75">
        <v>425.261</v>
      </c>
      <c r="O10" s="75">
        <v>49.799</v>
      </c>
      <c r="P10" s="75">
        <v>46.40685</v>
      </c>
      <c r="Q10" s="91">
        <v>905.56724</v>
      </c>
      <c r="R10" s="93">
        <v>467.7997</v>
      </c>
      <c r="S10" s="91">
        <v>39.7</v>
      </c>
      <c r="T10" s="91">
        <v>70.24</v>
      </c>
      <c r="U10" s="91">
        <v>127.044</v>
      </c>
      <c r="V10" s="91">
        <v>94.05389</v>
      </c>
    </row>
    <row r="11" spans="1:22" ht="12.75">
      <c r="A11" s="71" t="s">
        <v>140</v>
      </c>
      <c r="B11" s="46">
        <v>9539</v>
      </c>
      <c r="C11" s="88">
        <v>7107</v>
      </c>
      <c r="D11" s="46">
        <f>D7-(SUM(D8:D10))</f>
        <v>6525.805</v>
      </c>
      <c r="E11" s="46">
        <f aca="true" t="shared" si="0" ref="E11:V11">E7-(SUM(E8:E10))</f>
        <v>6760.084999999999</v>
      </c>
      <c r="F11" s="46">
        <f t="shared" si="0"/>
        <v>5162.709000000001</v>
      </c>
      <c r="G11" s="46">
        <f t="shared" si="0"/>
        <v>4694</v>
      </c>
      <c r="H11" s="63">
        <f t="shared" si="0"/>
        <v>5873.0419999999995</v>
      </c>
      <c r="I11" s="63">
        <f t="shared" si="0"/>
        <v>6448.946999999999</v>
      </c>
      <c r="J11" s="46">
        <f t="shared" si="0"/>
        <v>8176.6990000000005</v>
      </c>
      <c r="K11" s="46">
        <f t="shared" si="0"/>
        <v>6354.398840000002</v>
      </c>
      <c r="L11" s="46">
        <f t="shared" si="0"/>
        <v>7591.32</v>
      </c>
      <c r="M11" s="46">
        <f t="shared" si="0"/>
        <v>8398.807999999999</v>
      </c>
      <c r="N11" s="46">
        <f t="shared" si="0"/>
        <v>10152.092</v>
      </c>
      <c r="O11" s="46">
        <f t="shared" si="0"/>
        <v>10124.616999999998</v>
      </c>
      <c r="P11" s="46">
        <f t="shared" si="0"/>
        <v>13142.21083</v>
      </c>
      <c r="Q11" s="46">
        <f t="shared" si="0"/>
        <v>12109.658570000001</v>
      </c>
      <c r="R11" s="46">
        <f t="shared" si="0"/>
        <v>14654.420619999999</v>
      </c>
      <c r="S11" s="46">
        <f t="shared" si="0"/>
        <v>13335.383</v>
      </c>
      <c r="T11" s="46">
        <f t="shared" si="0"/>
        <v>12382.297999999999</v>
      </c>
      <c r="U11" s="46">
        <f t="shared" si="0"/>
        <v>13824.518919999999</v>
      </c>
      <c r="V11" s="46">
        <f t="shared" si="0"/>
        <v>16250.254069999999</v>
      </c>
    </row>
    <row r="12" spans="1:22" ht="12.75">
      <c r="A12" s="46"/>
      <c r="B12" s="46"/>
      <c r="C12" s="73"/>
      <c r="D12" s="46"/>
      <c r="E12" s="46"/>
      <c r="F12" s="46"/>
      <c r="G12" s="63"/>
      <c r="H12" s="64"/>
      <c r="I12" s="64"/>
      <c r="J12" s="73"/>
      <c r="K12" s="62"/>
      <c r="L12" s="75"/>
      <c r="M12" s="62"/>
      <c r="N12" s="75"/>
      <c r="O12" s="62"/>
      <c r="P12" s="83"/>
      <c r="Q12" s="62"/>
      <c r="R12" s="62"/>
      <c r="S12" s="62"/>
      <c r="T12" s="62"/>
      <c r="U12" s="62"/>
      <c r="V12" s="62"/>
    </row>
    <row r="13" spans="1:22" ht="12.75">
      <c r="A13" s="46" t="s">
        <v>141</v>
      </c>
      <c r="B13" s="46">
        <v>21187</v>
      </c>
      <c r="C13" s="88">
        <v>23148</v>
      </c>
      <c r="D13" s="46">
        <v>22594.297</v>
      </c>
      <c r="E13" s="46">
        <v>23053.222</v>
      </c>
      <c r="F13" s="46">
        <v>23566.967</v>
      </c>
      <c r="G13" s="63">
        <v>24291</v>
      </c>
      <c r="H13" s="63">
        <v>24084.508</v>
      </c>
      <c r="I13" s="63">
        <v>27771.554</v>
      </c>
      <c r="J13" s="46">
        <v>28491.272</v>
      </c>
      <c r="K13" s="75">
        <v>27030.653</v>
      </c>
      <c r="L13" s="75">
        <v>27217.234</v>
      </c>
      <c r="M13" s="75">
        <v>28085.264</v>
      </c>
      <c r="N13" s="75">
        <v>33846.324</v>
      </c>
      <c r="O13" s="75">
        <v>30674.793</v>
      </c>
      <c r="P13" s="75">
        <v>39115.39304</v>
      </c>
      <c r="Q13" s="91">
        <v>34429.17071</v>
      </c>
      <c r="R13" s="75">
        <v>34809.73</v>
      </c>
      <c r="S13" s="91">
        <v>31525.502</v>
      </c>
      <c r="T13" s="91">
        <v>35180.56976</v>
      </c>
      <c r="U13" s="91">
        <v>38945.345</v>
      </c>
      <c r="V13" s="91">
        <v>41560.68997</v>
      </c>
    </row>
    <row r="14" spans="1:22" ht="12.75">
      <c r="A14" s="46" t="s">
        <v>142</v>
      </c>
      <c r="B14" s="46">
        <v>1134</v>
      </c>
      <c r="C14" s="88">
        <v>1144</v>
      </c>
      <c r="D14" s="46">
        <v>1030.463</v>
      </c>
      <c r="E14" s="46">
        <v>1195.135</v>
      </c>
      <c r="F14" s="46">
        <v>894.644</v>
      </c>
      <c r="G14" s="63">
        <v>853</v>
      </c>
      <c r="H14" s="63">
        <v>828.584</v>
      </c>
      <c r="I14" s="63">
        <v>713.37</v>
      </c>
      <c r="J14" s="46">
        <v>84.074</v>
      </c>
      <c r="K14" s="75">
        <v>1345.35446</v>
      </c>
      <c r="L14" s="75">
        <v>1168.281</v>
      </c>
      <c r="M14" s="75">
        <v>1322.654</v>
      </c>
      <c r="N14" s="75">
        <v>1017.832</v>
      </c>
      <c r="O14" s="75">
        <v>1998.471</v>
      </c>
      <c r="P14" s="75">
        <v>1635.865</v>
      </c>
      <c r="Q14" s="91">
        <v>1098.095</v>
      </c>
      <c r="R14" s="75">
        <v>0.097</v>
      </c>
      <c r="S14" s="91">
        <v>0.405</v>
      </c>
      <c r="T14" s="91">
        <v>1.03159</v>
      </c>
      <c r="U14" s="91">
        <v>0.412</v>
      </c>
      <c r="V14" s="91">
        <v>0.76913</v>
      </c>
    </row>
    <row r="15" spans="1:22" ht="12.75">
      <c r="A15" s="46" t="s">
        <v>31</v>
      </c>
      <c r="B15" s="47">
        <v>258</v>
      </c>
      <c r="C15" s="88">
        <v>1368</v>
      </c>
      <c r="D15" s="47">
        <v>821.173</v>
      </c>
      <c r="E15" s="47">
        <v>296.58</v>
      </c>
      <c r="F15" s="47">
        <v>136.213</v>
      </c>
      <c r="G15" s="63">
        <v>132</v>
      </c>
      <c r="H15" s="63">
        <v>175.236</v>
      </c>
      <c r="I15" s="63">
        <v>209.372</v>
      </c>
      <c r="J15" s="46">
        <v>616.103</v>
      </c>
      <c r="K15" s="75">
        <v>208.37082</v>
      </c>
      <c r="L15" s="75">
        <v>245.307</v>
      </c>
      <c r="M15" s="75">
        <v>183.435</v>
      </c>
      <c r="N15" s="75">
        <v>873.151</v>
      </c>
      <c r="O15" s="75">
        <v>992.545</v>
      </c>
      <c r="P15" s="75">
        <v>3909.67006</v>
      </c>
      <c r="Q15" s="92">
        <v>722.76955</v>
      </c>
      <c r="R15" s="75">
        <v>1288.10494</v>
      </c>
      <c r="S15" s="91">
        <v>739.251</v>
      </c>
      <c r="T15" s="91">
        <v>956.73015</v>
      </c>
      <c r="U15" s="91">
        <v>753.51</v>
      </c>
      <c r="V15" s="91">
        <v>553.95444</v>
      </c>
    </row>
    <row r="16" spans="1:22" ht="12.75">
      <c r="A16" s="46" t="s">
        <v>143</v>
      </c>
      <c r="B16" s="47">
        <v>703</v>
      </c>
      <c r="C16" s="88">
        <v>865</v>
      </c>
      <c r="D16" s="47">
        <v>696.195</v>
      </c>
      <c r="E16" s="47">
        <v>215.63</v>
      </c>
      <c r="F16" s="47">
        <v>210.489</v>
      </c>
      <c r="G16" s="63">
        <v>287</v>
      </c>
      <c r="H16" s="63">
        <v>246.522</v>
      </c>
      <c r="I16" s="63">
        <v>297.926</v>
      </c>
      <c r="J16" s="46">
        <v>654.19</v>
      </c>
      <c r="K16" s="75">
        <v>454.148</v>
      </c>
      <c r="L16" s="75">
        <v>866.973</v>
      </c>
      <c r="M16" s="75">
        <v>1226.163</v>
      </c>
      <c r="N16" s="75">
        <v>1427.947</v>
      </c>
      <c r="O16" s="75">
        <v>3740.295</v>
      </c>
      <c r="P16" s="75">
        <v>4630.95614</v>
      </c>
      <c r="Q16" s="91">
        <v>4662.86869</v>
      </c>
      <c r="R16" s="75">
        <v>5143.79368</v>
      </c>
      <c r="S16" s="91">
        <v>4165.562</v>
      </c>
      <c r="T16" s="91">
        <v>4324.77225</v>
      </c>
      <c r="U16" s="91">
        <v>4707.721</v>
      </c>
      <c r="V16" s="91">
        <v>4397.57825</v>
      </c>
    </row>
    <row r="17" spans="1:22" ht="12.75">
      <c r="A17" s="46" t="s">
        <v>144</v>
      </c>
      <c r="B17" s="46">
        <v>15064</v>
      </c>
      <c r="C17" s="88">
        <v>15434</v>
      </c>
      <c r="D17" s="46">
        <v>9715.806</v>
      </c>
      <c r="E17" s="46">
        <v>18594.98</v>
      </c>
      <c r="F17" s="46">
        <v>18869.622</v>
      </c>
      <c r="G17" s="63">
        <v>18612</v>
      </c>
      <c r="H17" s="63">
        <v>18882.387</v>
      </c>
      <c r="I17" s="63">
        <v>18825.284</v>
      </c>
      <c r="J17" s="46">
        <v>32068.876</v>
      </c>
      <c r="K17" s="74">
        <v>18331.903</v>
      </c>
      <c r="L17" s="75">
        <v>35263.384</v>
      </c>
      <c r="M17" s="79">
        <v>37122.105</v>
      </c>
      <c r="N17" s="75">
        <v>20323.423</v>
      </c>
      <c r="O17" s="75">
        <v>42689.028</v>
      </c>
      <c r="P17" s="75">
        <v>30668.8988</v>
      </c>
      <c r="Q17" s="91">
        <v>45188.18297</v>
      </c>
      <c r="R17" s="75">
        <v>33695.59737</v>
      </c>
      <c r="S17" s="91">
        <v>34067.913</v>
      </c>
      <c r="T17" s="91">
        <v>37769.65131</v>
      </c>
      <c r="U17" s="91">
        <v>21262.307</v>
      </c>
      <c r="V17" s="91">
        <v>24862.63343</v>
      </c>
    </row>
    <row r="18" spans="1:22" ht="12.75">
      <c r="A18" s="46" t="s">
        <v>145</v>
      </c>
      <c r="B18" s="46">
        <v>11082</v>
      </c>
      <c r="C18" s="88">
        <v>11955</v>
      </c>
      <c r="D18" s="46">
        <v>11235.726</v>
      </c>
      <c r="E18" s="46">
        <v>11167.676</v>
      </c>
      <c r="F18" s="46">
        <v>12352.709</v>
      </c>
      <c r="G18" s="63">
        <v>9089</v>
      </c>
      <c r="H18" s="63">
        <v>8826.691</v>
      </c>
      <c r="I18" s="63">
        <v>10939.948</v>
      </c>
      <c r="J18" s="46">
        <v>12459.023</v>
      </c>
      <c r="K18" s="75">
        <v>4710.096</v>
      </c>
      <c r="L18" s="75">
        <v>5442.305</v>
      </c>
      <c r="M18" s="81">
        <v>5888.305</v>
      </c>
      <c r="N18" s="75">
        <v>6563.022</v>
      </c>
      <c r="O18" s="75">
        <v>13911.602</v>
      </c>
      <c r="P18" s="75">
        <v>18790.66682</v>
      </c>
      <c r="Q18" s="75">
        <v>7035.42075</v>
      </c>
      <c r="R18" s="75">
        <v>7864.21587</v>
      </c>
      <c r="S18" s="91">
        <v>6891.937</v>
      </c>
      <c r="T18" s="91">
        <v>6760.58294</v>
      </c>
      <c r="U18" s="91">
        <v>6842.504</v>
      </c>
      <c r="V18" s="91">
        <v>7008.40409</v>
      </c>
    </row>
    <row r="19" spans="1:22" ht="12.75">
      <c r="A19" s="46" t="s">
        <v>146</v>
      </c>
      <c r="B19" s="46">
        <v>12</v>
      </c>
      <c r="C19" s="88">
        <v>100.65</v>
      </c>
      <c r="D19" s="46">
        <v>338.604</v>
      </c>
      <c r="E19" s="46">
        <v>497.534</v>
      </c>
      <c r="F19" s="46">
        <v>45.048</v>
      </c>
      <c r="G19" s="63">
        <v>129</v>
      </c>
      <c r="H19" s="63">
        <v>161.593</v>
      </c>
      <c r="I19" s="63">
        <v>356.044</v>
      </c>
      <c r="J19" s="46">
        <v>25.361</v>
      </c>
      <c r="K19" s="75">
        <v>23.942</v>
      </c>
      <c r="L19" s="75">
        <v>25.057</v>
      </c>
      <c r="M19" s="75">
        <v>11.742</v>
      </c>
      <c r="N19" s="75">
        <v>0.508</v>
      </c>
      <c r="O19" s="83">
        <v>0</v>
      </c>
      <c r="P19" s="75">
        <v>80.71297</v>
      </c>
      <c r="Q19" s="83">
        <v>0</v>
      </c>
      <c r="R19" s="75">
        <v>0.12645</v>
      </c>
      <c r="S19" s="75">
        <v>0.50359</v>
      </c>
      <c r="T19" s="91">
        <v>0.15549</v>
      </c>
      <c r="U19" s="91">
        <v>0.674</v>
      </c>
      <c r="V19" s="91">
        <v>545.67047</v>
      </c>
    </row>
    <row r="20" spans="1:22" ht="12.75">
      <c r="A20" s="46"/>
      <c r="B20" s="46"/>
      <c r="C20" s="73"/>
      <c r="D20" s="46"/>
      <c r="E20" s="46"/>
      <c r="F20" s="46"/>
      <c r="G20" s="63"/>
      <c r="H20" s="64"/>
      <c r="I20" s="64"/>
      <c r="J20" s="62"/>
      <c r="K20" s="62"/>
      <c r="L20" s="62"/>
      <c r="M20" s="78"/>
      <c r="N20" s="62"/>
      <c r="O20" s="62"/>
      <c r="P20" s="78"/>
      <c r="Q20" s="62"/>
      <c r="R20" s="62"/>
      <c r="S20" s="62"/>
      <c r="T20" s="62"/>
      <c r="U20" s="62"/>
      <c r="V20" s="62"/>
    </row>
    <row r="21" spans="1:22" ht="12.75">
      <c r="A21" s="46" t="s">
        <v>147</v>
      </c>
      <c r="B21" s="46">
        <f>B24-(B7+SUM(B13:B19))</f>
        <v>34180.975000000006</v>
      </c>
      <c r="C21" s="46">
        <f>C24-(C7+SUM(C13:C19))</f>
        <v>41473.59399999999</v>
      </c>
      <c r="D21" s="46">
        <f>D24-(D7+SUM(D13:D19))</f>
        <v>40154.235</v>
      </c>
      <c r="E21" s="46">
        <f aca="true" t="shared" si="1" ref="E21:V21">E24-(E7+SUM(E13:E19))</f>
        <v>37687.69199999999</v>
      </c>
      <c r="F21" s="46">
        <f t="shared" si="1"/>
        <v>30483.790999999997</v>
      </c>
      <c r="G21" s="46">
        <f t="shared" si="1"/>
        <v>45117</v>
      </c>
      <c r="H21" s="46">
        <f t="shared" si="1"/>
        <v>42108.064000000006</v>
      </c>
      <c r="I21" s="46">
        <f t="shared" si="1"/>
        <v>47926.478850000014</v>
      </c>
      <c r="J21" s="46">
        <f t="shared" si="1"/>
        <v>56788.48599999999</v>
      </c>
      <c r="K21" s="82">
        <f t="shared" si="1"/>
        <v>79145.49433999999</v>
      </c>
      <c r="L21" s="82">
        <f t="shared" si="1"/>
        <v>56518.215</v>
      </c>
      <c r="M21" s="82">
        <f t="shared" si="1"/>
        <v>62701.75099999999</v>
      </c>
      <c r="N21" s="82">
        <f t="shared" si="1"/>
        <v>94953.98300000001</v>
      </c>
      <c r="O21" s="82">
        <f t="shared" si="1"/>
        <v>75057.24</v>
      </c>
      <c r="P21" s="82">
        <f t="shared" si="1"/>
        <v>48408.73323000001</v>
      </c>
      <c r="Q21" s="82">
        <f t="shared" si="1"/>
        <v>59238.49614999996</v>
      </c>
      <c r="R21" s="82">
        <f t="shared" si="1"/>
        <v>101169.53836999997</v>
      </c>
      <c r="S21" s="82">
        <f t="shared" si="1"/>
        <v>97785.68358</v>
      </c>
      <c r="T21" s="82">
        <f t="shared" si="1"/>
        <v>92808.18299000002</v>
      </c>
      <c r="U21" s="82">
        <f t="shared" si="1"/>
        <v>117458.06831999999</v>
      </c>
      <c r="V21" s="82">
        <f t="shared" si="1"/>
        <v>112369.45699000002</v>
      </c>
    </row>
    <row r="22" spans="1:22" ht="12.75">
      <c r="A22" s="46"/>
      <c r="B22" s="58"/>
      <c r="C22" s="58"/>
      <c r="D22" s="58"/>
      <c r="E22" s="58"/>
      <c r="F22" s="58"/>
      <c r="G22" s="63"/>
      <c r="H22" s="64"/>
      <c r="I22" s="6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48" t="s">
        <v>148</v>
      </c>
      <c r="B23" s="48">
        <v>106266.085</v>
      </c>
      <c r="C23" s="89">
        <v>118765.094</v>
      </c>
      <c r="D23" s="48">
        <v>107840</v>
      </c>
      <c r="E23" s="48">
        <v>118730</v>
      </c>
      <c r="F23" s="48">
        <v>109231.877</v>
      </c>
      <c r="G23" s="48">
        <v>120203</v>
      </c>
      <c r="H23" s="48">
        <v>118240.959</v>
      </c>
      <c r="I23" s="48">
        <v>135589.45985</v>
      </c>
      <c r="J23" s="67">
        <v>158716.407</v>
      </c>
      <c r="K23" s="75">
        <v>159998.547</v>
      </c>
      <c r="L23" s="75">
        <v>155825.74</v>
      </c>
      <c r="M23" s="81">
        <v>166594.98</v>
      </c>
      <c r="N23" s="80">
        <v>192013.89</v>
      </c>
      <c r="O23" s="84">
        <v>201497.7</v>
      </c>
      <c r="P23" s="75">
        <v>224115.03</v>
      </c>
      <c r="Q23" s="80">
        <v>221793.86</v>
      </c>
      <c r="R23" s="75">
        <v>229410.58</v>
      </c>
      <c r="S23" s="75">
        <v>216083.73</v>
      </c>
      <c r="T23" s="91">
        <v>219728.78</v>
      </c>
      <c r="U23" s="91">
        <v>230187.71</v>
      </c>
      <c r="V23" s="91">
        <v>231702.0455</v>
      </c>
    </row>
    <row r="24" spans="1:22" ht="12.75">
      <c r="A24" s="48" t="s">
        <v>169</v>
      </c>
      <c r="B24" s="46">
        <f>B23-(B26+B31)</f>
        <v>93886.975</v>
      </c>
      <c r="C24" s="46">
        <f>C23-(C26+C31)</f>
        <v>104399.24399999999</v>
      </c>
      <c r="D24" s="46">
        <f>D23-(D26+D31)</f>
        <v>94909.499</v>
      </c>
      <c r="E24" s="46">
        <f aca="true" t="shared" si="2" ref="E24:V24">E23-(E26+E31)</f>
        <v>102232.449</v>
      </c>
      <c r="F24" s="46">
        <f t="shared" si="2"/>
        <v>95679.761</v>
      </c>
      <c r="G24" s="46">
        <f t="shared" si="2"/>
        <v>106585</v>
      </c>
      <c r="H24" s="46">
        <f t="shared" si="2"/>
        <v>103057.963</v>
      </c>
      <c r="I24" s="63">
        <f t="shared" si="2"/>
        <v>117588.09885000001</v>
      </c>
      <c r="J24" s="63">
        <f t="shared" si="2"/>
        <v>142201.305</v>
      </c>
      <c r="K24" s="63">
        <f t="shared" si="2"/>
        <v>140037.94452</v>
      </c>
      <c r="L24" s="63">
        <f t="shared" si="2"/>
        <v>136787.908</v>
      </c>
      <c r="M24" s="63">
        <f t="shared" si="2"/>
        <v>147974.22</v>
      </c>
      <c r="N24" s="63">
        <f t="shared" si="2"/>
        <v>172666.834</v>
      </c>
      <c r="O24" s="63">
        <f t="shared" si="2"/>
        <v>182053.31</v>
      </c>
      <c r="P24" s="63">
        <f t="shared" si="2"/>
        <v>163932.78057</v>
      </c>
      <c r="Q24" s="63">
        <f t="shared" si="2"/>
        <v>169273.49410999997</v>
      </c>
      <c r="R24" s="63">
        <f t="shared" si="2"/>
        <v>203077.02399999998</v>
      </c>
      <c r="S24" s="63">
        <f t="shared" si="2"/>
        <v>191678.33017</v>
      </c>
      <c r="T24" s="63">
        <f t="shared" si="2"/>
        <v>193693.32448</v>
      </c>
      <c r="U24" s="63">
        <f t="shared" si="2"/>
        <v>206985.83599999998</v>
      </c>
      <c r="V24" s="63">
        <f t="shared" si="2"/>
        <v>210192.22392000002</v>
      </c>
    </row>
    <row r="25" spans="1:22" ht="12.75">
      <c r="A25" s="48" t="s">
        <v>149</v>
      </c>
      <c r="B25" s="46"/>
      <c r="C25" s="73"/>
      <c r="D25" s="46"/>
      <c r="E25" s="46"/>
      <c r="F25" s="46"/>
      <c r="G25" s="63"/>
      <c r="H25" s="64"/>
      <c r="I25" s="64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46" t="s">
        <v>150</v>
      </c>
      <c r="B26" s="46">
        <v>1306</v>
      </c>
      <c r="C26" s="88">
        <v>1636</v>
      </c>
      <c r="D26" s="46">
        <v>1561.301</v>
      </c>
      <c r="E26" s="46">
        <v>1335.911</v>
      </c>
      <c r="F26" s="46">
        <v>1272.626</v>
      </c>
      <c r="G26" s="63">
        <v>1510</v>
      </c>
      <c r="H26" s="63">
        <v>1839.521</v>
      </c>
      <c r="I26" s="63">
        <v>4254.224</v>
      </c>
      <c r="J26" s="63">
        <v>2704.132</v>
      </c>
      <c r="K26" s="76">
        <v>3236.81685</v>
      </c>
      <c r="L26" s="75">
        <v>3797.741</v>
      </c>
      <c r="M26" s="75">
        <v>4515.541</v>
      </c>
      <c r="N26" s="75">
        <v>5843.698</v>
      </c>
      <c r="O26" s="75">
        <v>7887.895</v>
      </c>
      <c r="P26" s="75">
        <v>12761.17599</v>
      </c>
      <c r="Q26" s="91">
        <v>8547.80045</v>
      </c>
      <c r="R26" s="75">
        <v>7634.393</v>
      </c>
      <c r="S26" s="91">
        <v>7543.005</v>
      </c>
      <c r="T26" s="91">
        <v>6553.98861</v>
      </c>
      <c r="U26" s="91">
        <v>8380.019</v>
      </c>
      <c r="V26" s="91">
        <v>5021.6284</v>
      </c>
    </row>
    <row r="27" spans="1:22" ht="12.75">
      <c r="A27" s="46" t="s">
        <v>151</v>
      </c>
      <c r="B27" s="46">
        <v>8064</v>
      </c>
      <c r="C27" s="88">
        <v>6109</v>
      </c>
      <c r="D27" s="46">
        <v>11310.9</v>
      </c>
      <c r="E27" s="46">
        <v>9422.6</v>
      </c>
      <c r="F27" s="46">
        <v>8435.072</v>
      </c>
      <c r="G27" s="63">
        <v>6802</v>
      </c>
      <c r="H27" s="63">
        <v>11560.204</v>
      </c>
      <c r="I27" s="63">
        <v>10993.423</v>
      </c>
      <c r="J27" s="63">
        <v>15456.024</v>
      </c>
      <c r="K27" s="75">
        <v>23050.088</v>
      </c>
      <c r="L27" s="75">
        <v>25891.483</v>
      </c>
      <c r="M27" s="75">
        <v>35901.09</v>
      </c>
      <c r="N27" s="75">
        <v>45468.409</v>
      </c>
      <c r="O27" s="75">
        <v>39237.55</v>
      </c>
      <c r="P27" s="75">
        <v>37788.29599</v>
      </c>
      <c r="Q27" s="91">
        <v>37873.8321</v>
      </c>
      <c r="R27" s="75">
        <v>34645.956</v>
      </c>
      <c r="S27" s="91">
        <v>31289.62</v>
      </c>
      <c r="T27" s="91">
        <v>37004.77693</v>
      </c>
      <c r="U27" s="91">
        <v>35385.923</v>
      </c>
      <c r="V27" s="91">
        <v>33137.50488</v>
      </c>
    </row>
    <row r="28" spans="1:22" ht="12.75">
      <c r="A28" s="46" t="s">
        <v>152</v>
      </c>
      <c r="B28" s="46">
        <v>3497</v>
      </c>
      <c r="C28" s="88">
        <v>3286</v>
      </c>
      <c r="D28" s="46">
        <v>4306.1</v>
      </c>
      <c r="E28" s="46">
        <v>3903</v>
      </c>
      <c r="F28" s="46">
        <v>4171.226</v>
      </c>
      <c r="G28" s="63">
        <v>3900</v>
      </c>
      <c r="H28" s="63">
        <v>4649.848</v>
      </c>
      <c r="I28" s="63">
        <v>5123.125</v>
      </c>
      <c r="J28" s="63">
        <v>7102.227</v>
      </c>
      <c r="K28" s="75">
        <v>4543.58</v>
      </c>
      <c r="L28" s="75">
        <v>4904.428</v>
      </c>
      <c r="M28" s="75">
        <v>6562.278</v>
      </c>
      <c r="N28" s="75">
        <v>7351.358</v>
      </c>
      <c r="O28" s="75">
        <v>9932.91</v>
      </c>
      <c r="P28" s="75">
        <v>4417.60188</v>
      </c>
      <c r="Q28" s="91">
        <v>3485.50073</v>
      </c>
      <c r="R28" s="75">
        <v>2970.68173</v>
      </c>
      <c r="S28" s="91">
        <v>3242.46599</v>
      </c>
      <c r="T28" s="91">
        <v>7808.15262</v>
      </c>
      <c r="U28" s="91">
        <v>8696.17</v>
      </c>
      <c r="V28" s="91">
        <v>11123.942</v>
      </c>
    </row>
    <row r="29" spans="1:22" ht="12.75">
      <c r="A29" s="46" t="s">
        <v>153</v>
      </c>
      <c r="B29" s="46">
        <v>4400</v>
      </c>
      <c r="C29" s="88">
        <v>3852</v>
      </c>
      <c r="D29" s="46">
        <v>4710.8</v>
      </c>
      <c r="E29" s="46">
        <v>4829.3</v>
      </c>
      <c r="F29" s="46">
        <v>3890.06</v>
      </c>
      <c r="G29" s="63">
        <v>5433</v>
      </c>
      <c r="H29" s="63">
        <v>4134.01</v>
      </c>
      <c r="I29" s="63">
        <v>5208.936</v>
      </c>
      <c r="J29" s="63">
        <v>5808.877</v>
      </c>
      <c r="K29" s="75">
        <v>3754.536</v>
      </c>
      <c r="L29" s="75">
        <v>6605.445</v>
      </c>
      <c r="M29" s="75">
        <v>7115.483</v>
      </c>
      <c r="N29" s="75">
        <v>8214.94</v>
      </c>
      <c r="O29" s="75">
        <v>9886.186</v>
      </c>
      <c r="P29" s="75">
        <v>8299.41154</v>
      </c>
      <c r="Q29" s="91">
        <v>8695.87782</v>
      </c>
      <c r="R29" s="75">
        <v>8226.65305</v>
      </c>
      <c r="S29" s="91">
        <v>9858.243</v>
      </c>
      <c r="T29" s="91">
        <v>8663.05123</v>
      </c>
      <c r="U29" s="91">
        <v>7699.942</v>
      </c>
      <c r="V29" s="91">
        <v>11474.30334</v>
      </c>
    </row>
    <row r="30" spans="1:22" ht="12.75">
      <c r="A30" s="46" t="s">
        <v>154</v>
      </c>
      <c r="B30" s="46">
        <v>1541</v>
      </c>
      <c r="C30" s="88">
        <v>1713</v>
      </c>
      <c r="D30" s="46">
        <v>2744.6</v>
      </c>
      <c r="E30" s="46">
        <v>3043.3</v>
      </c>
      <c r="F30" s="46">
        <v>3453.857</v>
      </c>
      <c r="G30" s="63">
        <v>3243</v>
      </c>
      <c r="H30" s="63">
        <v>5348.319</v>
      </c>
      <c r="I30" s="63">
        <v>4873.779</v>
      </c>
      <c r="J30" s="63">
        <v>4915.494</v>
      </c>
      <c r="K30" s="75">
        <v>3344.491</v>
      </c>
      <c r="L30" s="75">
        <v>5576.172</v>
      </c>
      <c r="M30" s="75">
        <v>7494.027</v>
      </c>
      <c r="N30" s="75">
        <v>5986.27</v>
      </c>
      <c r="O30" s="75">
        <v>7163.917</v>
      </c>
      <c r="P30" s="75">
        <v>7319.21567</v>
      </c>
      <c r="Q30" s="91">
        <v>6409.94637</v>
      </c>
      <c r="R30" s="75">
        <v>5815.73816</v>
      </c>
      <c r="S30" s="91">
        <v>4864.26164</v>
      </c>
      <c r="T30" s="91">
        <v>6043.32188</v>
      </c>
      <c r="U30" s="91">
        <v>5583.604</v>
      </c>
      <c r="V30" s="91">
        <v>6158.46932</v>
      </c>
    </row>
    <row r="31" spans="1:22" ht="12.75">
      <c r="A31" s="46" t="s">
        <v>155</v>
      </c>
      <c r="B31" s="46">
        <v>11073.11</v>
      </c>
      <c r="C31" s="88">
        <v>12729.85</v>
      </c>
      <c r="D31" s="46">
        <v>11369.2</v>
      </c>
      <c r="E31" s="46">
        <v>15161.64</v>
      </c>
      <c r="F31" s="46">
        <v>12279.49</v>
      </c>
      <c r="G31" s="63">
        <v>12108</v>
      </c>
      <c r="H31" s="63">
        <v>13343.475</v>
      </c>
      <c r="I31" s="63">
        <v>13747.137</v>
      </c>
      <c r="J31" s="63">
        <v>13810.97</v>
      </c>
      <c r="K31" s="75">
        <v>16723.78563</v>
      </c>
      <c r="L31" s="75">
        <v>15240.091</v>
      </c>
      <c r="M31" s="75">
        <v>14105.219</v>
      </c>
      <c r="N31" s="75">
        <v>13503.358</v>
      </c>
      <c r="O31" s="75">
        <v>11556.495</v>
      </c>
      <c r="P31" s="75">
        <v>47421.07344</v>
      </c>
      <c r="Q31" s="91">
        <v>43972.56544</v>
      </c>
      <c r="R31" s="75">
        <v>18699.163</v>
      </c>
      <c r="S31" s="91">
        <v>16862.39483</v>
      </c>
      <c r="T31" s="91">
        <v>19481.46691</v>
      </c>
      <c r="U31" s="91">
        <v>14821.855</v>
      </c>
      <c r="V31" s="91">
        <v>16488.19318</v>
      </c>
    </row>
    <row r="32" spans="1:22" ht="12.75">
      <c r="A32" s="46"/>
      <c r="B32" s="58"/>
      <c r="C32" s="58"/>
      <c r="D32" s="58"/>
      <c r="E32" s="58"/>
      <c r="F32" s="58"/>
      <c r="G32" s="63"/>
      <c r="H32" s="64"/>
      <c r="I32" s="64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48" t="s">
        <v>156</v>
      </c>
      <c r="B33" s="48">
        <f>SUM(B26:B31)</f>
        <v>29881.11</v>
      </c>
      <c r="C33" s="48">
        <f>SUM(C26:C31)</f>
        <v>29325.85</v>
      </c>
      <c r="D33" s="48">
        <f>SUM(D26:D31)</f>
        <v>36002.901</v>
      </c>
      <c r="E33" s="48">
        <f aca="true" t="shared" si="3" ref="E33:V33">SUM(E26:E31)</f>
        <v>37695.751000000004</v>
      </c>
      <c r="F33" s="48">
        <f t="shared" si="3"/>
        <v>33502.331</v>
      </c>
      <c r="G33" s="48">
        <f t="shared" si="3"/>
        <v>32996</v>
      </c>
      <c r="H33" s="48">
        <f t="shared" si="3"/>
        <v>40875.377</v>
      </c>
      <c r="I33" s="66">
        <f t="shared" si="3"/>
        <v>44200.624</v>
      </c>
      <c r="J33" s="66">
        <f t="shared" si="3"/>
        <v>49797.724</v>
      </c>
      <c r="K33" s="66">
        <f t="shared" si="3"/>
        <v>54653.29748</v>
      </c>
      <c r="L33" s="66">
        <f t="shared" si="3"/>
        <v>62015.36</v>
      </c>
      <c r="M33" s="66">
        <f t="shared" si="3"/>
        <v>75693.63799999999</v>
      </c>
      <c r="N33" s="66">
        <f t="shared" si="3"/>
        <v>86368.033</v>
      </c>
      <c r="O33" s="66">
        <f t="shared" si="3"/>
        <v>85664.95300000001</v>
      </c>
      <c r="P33" s="66">
        <f t="shared" si="3"/>
        <v>118006.77451000002</v>
      </c>
      <c r="Q33" s="66">
        <f t="shared" si="3"/>
        <v>108985.52291</v>
      </c>
      <c r="R33" s="66">
        <f t="shared" si="3"/>
        <v>77992.58494</v>
      </c>
      <c r="S33" s="66">
        <f t="shared" si="3"/>
        <v>73659.99046</v>
      </c>
      <c r="T33" s="66">
        <f t="shared" si="3"/>
        <v>85554.75818</v>
      </c>
      <c r="U33" s="66">
        <f t="shared" si="3"/>
        <v>80567.513</v>
      </c>
      <c r="V33" s="66">
        <f t="shared" si="3"/>
        <v>83404.04112000001</v>
      </c>
    </row>
    <row r="34" spans="1:22" ht="12.75">
      <c r="A34" s="46"/>
      <c r="B34" s="58"/>
      <c r="C34" s="58"/>
      <c r="D34" s="58"/>
      <c r="E34" s="58"/>
      <c r="F34" s="58"/>
      <c r="G34" s="63"/>
      <c r="H34" s="64"/>
      <c r="I34" s="64"/>
      <c r="J34" s="62"/>
      <c r="K34" s="62"/>
      <c r="L34" s="62"/>
      <c r="M34" s="62"/>
      <c r="N34" s="62"/>
      <c r="O34" s="62"/>
      <c r="P34" s="62"/>
      <c r="Q34" s="62"/>
      <c r="R34" s="62"/>
      <c r="S34" s="75"/>
      <c r="T34" s="75"/>
      <c r="U34" s="62"/>
      <c r="V34" s="62"/>
    </row>
    <row r="35" spans="1:22" ht="12.75">
      <c r="A35" s="48" t="s">
        <v>157</v>
      </c>
      <c r="B35" s="48">
        <f>B24+B33</f>
        <v>123768.085</v>
      </c>
      <c r="C35" s="48">
        <f>C24+C33</f>
        <v>133725.09399999998</v>
      </c>
      <c r="D35" s="48">
        <f>D24+D33</f>
        <v>130912.4</v>
      </c>
      <c r="E35" s="48">
        <f aca="true" t="shared" si="4" ref="E35:V35">E24+E33</f>
        <v>139928.2</v>
      </c>
      <c r="F35" s="48">
        <f t="shared" si="4"/>
        <v>129182.092</v>
      </c>
      <c r="G35" s="48">
        <f t="shared" si="4"/>
        <v>139581</v>
      </c>
      <c r="H35" s="48">
        <f t="shared" si="4"/>
        <v>143933.34</v>
      </c>
      <c r="I35" s="48">
        <f t="shared" si="4"/>
        <v>161788.72285000002</v>
      </c>
      <c r="J35" s="48">
        <f t="shared" si="4"/>
        <v>191999.02899999998</v>
      </c>
      <c r="K35" s="48">
        <f t="shared" si="4"/>
        <v>194691.242</v>
      </c>
      <c r="L35" s="48">
        <f t="shared" si="4"/>
        <v>198803.26799999998</v>
      </c>
      <c r="M35" s="48">
        <f t="shared" si="4"/>
        <v>223667.858</v>
      </c>
      <c r="N35" s="48">
        <f t="shared" si="4"/>
        <v>259034.867</v>
      </c>
      <c r="O35" s="48">
        <f t="shared" si="4"/>
        <v>267718.26300000004</v>
      </c>
      <c r="P35" s="48">
        <f t="shared" si="4"/>
        <v>281939.55508</v>
      </c>
      <c r="Q35" s="48">
        <f t="shared" si="4"/>
        <v>278259.01701999997</v>
      </c>
      <c r="R35" s="48">
        <f t="shared" si="4"/>
        <v>281069.60893999995</v>
      </c>
      <c r="S35" s="48">
        <f t="shared" si="4"/>
        <v>265338.32063</v>
      </c>
      <c r="T35" s="48">
        <f t="shared" si="4"/>
        <v>279248.08266</v>
      </c>
      <c r="U35" s="48">
        <f t="shared" si="4"/>
        <v>287553.349</v>
      </c>
      <c r="V35" s="48">
        <f t="shared" si="4"/>
        <v>293596.26504</v>
      </c>
    </row>
    <row r="36" spans="1:22" ht="12.75">
      <c r="A36" s="46" t="s">
        <v>158</v>
      </c>
      <c r="B36" s="46">
        <f>B37-B35</f>
        <v>924803.155</v>
      </c>
      <c r="C36" s="46">
        <f>C37-C35</f>
        <v>899924.7760000001</v>
      </c>
      <c r="D36" s="46">
        <f>D37-D35</f>
        <v>918117.235</v>
      </c>
      <c r="E36" s="46">
        <f aca="true" t="shared" si="5" ref="E36:V36">E37-E35</f>
        <v>961990.04</v>
      </c>
      <c r="F36" s="46">
        <f t="shared" si="5"/>
        <v>913398.4979999999</v>
      </c>
      <c r="G36" s="46">
        <f t="shared" si="5"/>
        <v>1086197.16</v>
      </c>
      <c r="H36" s="46">
        <f t="shared" si="5"/>
        <v>1193576.27</v>
      </c>
      <c r="I36" s="46">
        <f t="shared" si="5"/>
        <v>1226006.67715</v>
      </c>
      <c r="J36" s="46">
        <f t="shared" si="5"/>
        <v>1495269.341</v>
      </c>
      <c r="K36" s="46">
        <f t="shared" si="5"/>
        <v>1106397.828</v>
      </c>
      <c r="L36" s="46">
        <f t="shared" si="5"/>
        <v>1214807.652</v>
      </c>
      <c r="M36" s="46">
        <f t="shared" si="5"/>
        <v>1441497.332</v>
      </c>
      <c r="N36" s="46">
        <f t="shared" si="5"/>
        <v>1425922.153</v>
      </c>
      <c r="O36" s="46">
        <f t="shared" si="5"/>
        <v>1543829.1469999999</v>
      </c>
      <c r="P36" s="46">
        <f t="shared" si="5"/>
        <v>1642557.69492</v>
      </c>
      <c r="Q36" s="46">
        <f t="shared" si="5"/>
        <v>1714233.5229800001</v>
      </c>
      <c r="R36" s="46">
        <f t="shared" si="5"/>
        <v>1624359.2310600001</v>
      </c>
      <c r="S36" s="46">
        <f t="shared" si="5"/>
        <v>1566430.63937</v>
      </c>
      <c r="T36" s="46">
        <f t="shared" si="5"/>
        <v>1636231.94634</v>
      </c>
      <c r="U36" s="46">
        <f t="shared" si="5"/>
        <v>1684247.4910027</v>
      </c>
      <c r="V36" s="46">
        <f t="shared" si="5"/>
        <v>1280598.82666</v>
      </c>
    </row>
    <row r="37" spans="1:22" ht="12.75">
      <c r="A37" s="48" t="s">
        <v>159</v>
      </c>
      <c r="B37" s="48">
        <v>1048571.24</v>
      </c>
      <c r="C37" s="48">
        <v>1033649.87</v>
      </c>
      <c r="D37" s="48">
        <v>1049029.635</v>
      </c>
      <c r="E37" s="48">
        <v>1101918.24</v>
      </c>
      <c r="F37" s="48">
        <v>1042580.59</v>
      </c>
      <c r="G37" s="48">
        <v>1225778.16</v>
      </c>
      <c r="H37" s="48">
        <v>1337509.61</v>
      </c>
      <c r="I37" s="48">
        <v>1387795.4</v>
      </c>
      <c r="J37" s="67">
        <v>1687268.37</v>
      </c>
      <c r="K37" s="77">
        <v>1301089.07</v>
      </c>
      <c r="L37" s="77">
        <v>1413610.92</v>
      </c>
      <c r="M37" s="77">
        <v>1665165.19</v>
      </c>
      <c r="N37" s="77">
        <v>1684957.02</v>
      </c>
      <c r="O37" s="75">
        <v>1811547.41</v>
      </c>
      <c r="P37" s="75">
        <v>1924497.25</v>
      </c>
      <c r="Q37" s="75">
        <v>1992492.54</v>
      </c>
      <c r="R37" s="75">
        <v>1905428.84</v>
      </c>
      <c r="S37" s="91">
        <v>1831768.96</v>
      </c>
      <c r="T37" s="91">
        <v>1915480.029</v>
      </c>
      <c r="U37" s="91">
        <v>1971800.8400027</v>
      </c>
      <c r="V37" s="91">
        <v>1574195.0917</v>
      </c>
    </row>
    <row r="38" spans="1:6" ht="12.75">
      <c r="A38" s="72" t="s">
        <v>160</v>
      </c>
      <c r="B38" s="72"/>
      <c r="C38" s="72"/>
      <c r="D38" s="72"/>
      <c r="E38" s="49"/>
      <c r="F38" s="49"/>
    </row>
    <row r="39" spans="1:6" ht="12.75">
      <c r="A39" s="72" t="s">
        <v>161</v>
      </c>
      <c r="B39" s="72"/>
      <c r="C39" s="72"/>
      <c r="D39" s="72"/>
      <c r="E39" s="49"/>
      <c r="F39" s="49"/>
    </row>
    <row r="40" spans="1:6" ht="12.75">
      <c r="A40" s="72" t="s">
        <v>172</v>
      </c>
      <c r="B40" s="72"/>
      <c r="C40" s="72"/>
      <c r="D40" s="72"/>
      <c r="E40" s="49"/>
      <c r="F40" s="49"/>
    </row>
    <row r="41" spans="1:6" ht="12.75">
      <c r="A41" s="72" t="s">
        <v>171</v>
      </c>
      <c r="B41" s="72"/>
      <c r="C41" s="72"/>
      <c r="D41" s="72"/>
      <c r="E41" s="49"/>
      <c r="F41" s="60"/>
    </row>
    <row r="42" spans="5:6" ht="12.75">
      <c r="E42" s="49"/>
      <c r="F42" s="49"/>
    </row>
    <row r="43" spans="1:6" ht="12.75">
      <c r="A43" s="72"/>
      <c r="B43" s="72"/>
      <c r="C43" s="72"/>
      <c r="D43" s="72"/>
      <c r="E43" s="49"/>
      <c r="F43" s="49"/>
    </row>
  </sheetData>
  <sheetProtection/>
  <mergeCells count="1">
    <mergeCell ref="A4:F4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Belize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Harrison</dc:creator>
  <cp:keywords/>
  <dc:description/>
  <cp:lastModifiedBy>Alfonso Bautista</cp:lastModifiedBy>
  <cp:lastPrinted>2011-01-05T19:17:27Z</cp:lastPrinted>
  <dcterms:created xsi:type="dcterms:W3CDTF">2001-02-14T22:13:39Z</dcterms:created>
  <dcterms:modified xsi:type="dcterms:W3CDTF">2021-04-13T17:00:34Z</dcterms:modified>
  <cp:category/>
  <cp:version/>
  <cp:contentType/>
  <cp:contentStatus/>
</cp:coreProperties>
</file>