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5" windowWidth="9720" windowHeight="5940" tabRatio="599" activeTab="0"/>
  </bookViews>
  <sheets>
    <sheet name="A" sheetId="1" r:id="rId1"/>
  </sheets>
  <definedNames>
    <definedName name="_xlnm.Print_Area" localSheetId="0">'A'!$A$1:$I$485</definedName>
  </definedNames>
  <calcPr fullCalcOnLoad="1"/>
</workbook>
</file>

<file path=xl/sharedStrings.xml><?xml version="1.0" encoding="utf-8"?>
<sst xmlns="http://schemas.openxmlformats.org/spreadsheetml/2006/main" count="448" uniqueCount="218">
  <si>
    <t>MINISTRY OF AGRICULTURE AND FISHERIES</t>
  </si>
  <si>
    <t>DEFINITION OF PRODUCTS</t>
  </si>
  <si>
    <t>Cassava; Coco; Yam; Sweet Potato; Yam; Yampi</t>
  </si>
  <si>
    <t>PRODUCTS</t>
  </si>
  <si>
    <t>COROZAL</t>
  </si>
  <si>
    <t>O. WALK</t>
  </si>
  <si>
    <t>BELIZE</t>
  </si>
  <si>
    <t>CAYO</t>
  </si>
  <si>
    <t>ST.CREEK</t>
  </si>
  <si>
    <t>TOLEDO</t>
  </si>
  <si>
    <t>BLACK BEANS</t>
  </si>
  <si>
    <t>Milpa</t>
  </si>
  <si>
    <t>R.K. BEANS</t>
  </si>
  <si>
    <t xml:space="preserve">      Milpa:</t>
  </si>
  <si>
    <t xml:space="preserve">      Mechanized:</t>
  </si>
  <si>
    <t>COWPEA - (BLACKEYE PEAS)</t>
  </si>
  <si>
    <t>CORN</t>
  </si>
  <si>
    <t xml:space="preserve">     Milpa:</t>
  </si>
  <si>
    <t xml:space="preserve">          Production (lbs)</t>
  </si>
  <si>
    <t xml:space="preserve">         Acres</t>
  </si>
  <si>
    <t xml:space="preserve">     Mechanized:</t>
  </si>
  <si>
    <t>RICE</t>
  </si>
  <si>
    <t>SORGHUM</t>
  </si>
  <si>
    <t>SOYBEANS</t>
  </si>
  <si>
    <t>SUGAR</t>
  </si>
  <si>
    <t xml:space="preserve">     Production (L.Tons)</t>
  </si>
  <si>
    <t xml:space="preserve">          Sugar (L. Tons)</t>
  </si>
  <si>
    <t xml:space="preserve">          Sugarcane (L.Tons)</t>
  </si>
  <si>
    <t xml:space="preserve">          Acres</t>
  </si>
  <si>
    <t xml:space="preserve">     Production (L. Tons)</t>
  </si>
  <si>
    <t xml:space="preserve">          Molasses (L. Tons)</t>
  </si>
  <si>
    <t xml:space="preserve">     Yield(LT)/Acre (Sugarcane)</t>
  </si>
  <si>
    <t xml:space="preserve">     Yield (LT)/Acre (Sugar)</t>
  </si>
  <si>
    <t xml:space="preserve">     Yield (LT)/Acre (Molasses)</t>
  </si>
  <si>
    <t>PETROJAM</t>
  </si>
  <si>
    <t xml:space="preserve">          Yield (L. Tons)</t>
  </si>
  <si>
    <t xml:space="preserve">     H.T. Molasses (L. Tons)</t>
  </si>
  <si>
    <t xml:space="preserve">     C.J.M. (L. Tons)</t>
  </si>
  <si>
    <t>One (1) L. Ton = 2,240 lbs</t>
  </si>
  <si>
    <t>2.  VEGETABLES</t>
  </si>
  <si>
    <t>CABBAGE</t>
  </si>
  <si>
    <t>CUCUMBER</t>
  </si>
  <si>
    <t>OKRA</t>
  </si>
  <si>
    <t>SQUASH</t>
  </si>
  <si>
    <t>TOMATOES</t>
  </si>
  <si>
    <t>IRISH POTATO</t>
  </si>
  <si>
    <t>ONION</t>
  </si>
  <si>
    <t>CARROTS</t>
  </si>
  <si>
    <t>3.  ROOT CROP</t>
  </si>
  <si>
    <t>CASSAVA</t>
  </si>
  <si>
    <t>SWEET POTATO</t>
  </si>
  <si>
    <t>YAM</t>
  </si>
  <si>
    <t>YAMPI</t>
  </si>
  <si>
    <t>4.  TREE CROPS AND OTHER FRUITS</t>
  </si>
  <si>
    <t xml:space="preserve">          Production (90 lb Boxes)</t>
  </si>
  <si>
    <t xml:space="preserve">          Production ( 80 lb Boxes)</t>
  </si>
  <si>
    <t xml:space="preserve">     Production (40 lb Boxes)</t>
  </si>
  <si>
    <t xml:space="preserve">                         (28 lb Boxes)</t>
  </si>
  <si>
    <t>MANGOES</t>
  </si>
  <si>
    <t>PEANUTS</t>
  </si>
  <si>
    <t>PINEAPPLE</t>
  </si>
  <si>
    <t>PLANTAIN</t>
  </si>
  <si>
    <t xml:space="preserve">     Yield (Bunches)</t>
  </si>
  <si>
    <t>WATERMELON</t>
  </si>
  <si>
    <t>COCONUT</t>
  </si>
  <si>
    <t>COCOA</t>
  </si>
  <si>
    <t>CANTELOUPE</t>
  </si>
  <si>
    <t>ANNATO</t>
  </si>
  <si>
    <t>COFFEE</t>
  </si>
  <si>
    <t xml:space="preserve">     Dairy Population (Heads):</t>
  </si>
  <si>
    <t xml:space="preserve">     Beef Population (Heads):</t>
  </si>
  <si>
    <t xml:space="preserve">     Heads Slaughtered:</t>
  </si>
  <si>
    <t xml:space="preserve">          Liveweight (lbs)</t>
  </si>
  <si>
    <t xml:space="preserve">          Dressweight (lbs)</t>
  </si>
  <si>
    <t>MILK</t>
  </si>
  <si>
    <t>HONEY</t>
  </si>
  <si>
    <t xml:space="preserve">     No. of Hives</t>
  </si>
  <si>
    <t xml:space="preserve">     Pig Population (Heads):</t>
  </si>
  <si>
    <t>POULTRY</t>
  </si>
  <si>
    <t xml:space="preserve">          Dressweight (lb/Bird)</t>
  </si>
  <si>
    <t xml:space="preserve">     Eggs (Doz)</t>
  </si>
  <si>
    <t xml:space="preserve">     Eggs</t>
  </si>
  <si>
    <t>TURKEY</t>
  </si>
  <si>
    <t xml:space="preserve">     No. of  Turkey (Slaughtered)</t>
  </si>
  <si>
    <t>AVOCADO</t>
  </si>
  <si>
    <t>PUMPKIN</t>
  </si>
  <si>
    <t>CASHEW</t>
  </si>
  <si>
    <t>SOURSOP</t>
  </si>
  <si>
    <t xml:space="preserve">      Sugarcane (L.Tons)</t>
  </si>
  <si>
    <t>1.  GRAINS, BEANS &amp; SUGAR</t>
  </si>
  <si>
    <t>Mechanized</t>
  </si>
  <si>
    <t xml:space="preserve">                         (33 lb Boxes)</t>
  </si>
  <si>
    <t xml:space="preserve">      1     GRAINS, BEANS, SUGAR</t>
  </si>
  <si>
    <t>Black Beans; R.K. Beans; Cowpea; Corn; Rice; Sorghum, Soybeans, Sugar</t>
  </si>
  <si>
    <t xml:space="preserve">      2     VEGETABLES</t>
  </si>
  <si>
    <t>Cabbage, Cucumber, Hot Pepper, Okra, Squash, Sweet pepper, Tomato, Irish Potatoes, Onion, Carrot</t>
  </si>
  <si>
    <t xml:space="preserve">      3     ROOT CROPS</t>
  </si>
  <si>
    <t xml:space="preserve">      4     TREE CROPS &amp; OTHER FRUITS</t>
  </si>
  <si>
    <t>Citrus - Orange/Grapefruit; Banana; Mangoes; Papayas - local/export, Peanuts, Plantains, Watermelon</t>
  </si>
  <si>
    <t>Coconut; Cocoa; Canteloupe; Honey Due Melon, Annato, Coffee, Avocado, Pineapple</t>
  </si>
  <si>
    <t xml:space="preserve">       5     LIVESTOCK</t>
  </si>
  <si>
    <t>Cattle - Beef; Dairy; Milk; Honey; Pigs; Poultry - Broilers, Eggs, Turkey. Sheep</t>
  </si>
  <si>
    <r>
      <t xml:space="preserve">        </t>
    </r>
    <r>
      <rPr>
        <b/>
        <u val="single"/>
        <sz val="8"/>
        <rFont val="Times New Roman"/>
        <family val="1"/>
      </rPr>
      <t>PRODUCT CATEGORIES</t>
    </r>
  </si>
  <si>
    <t>Production (lbs)</t>
  </si>
  <si>
    <t>Acres</t>
  </si>
  <si>
    <t>Nutmeg</t>
  </si>
  <si>
    <t>Craboo</t>
  </si>
  <si>
    <t>Processed plants</t>
  </si>
  <si>
    <t xml:space="preserve">          Yield (lbs)</t>
  </si>
  <si>
    <t xml:space="preserve">     Orange (lbs)</t>
  </si>
  <si>
    <t xml:space="preserve">     Grapefruit (lbs)</t>
  </si>
  <si>
    <t xml:space="preserve">        Yield (lbs)</t>
  </si>
  <si>
    <t xml:space="preserve">Yield (lbs) </t>
  </si>
  <si>
    <t>Grapes</t>
  </si>
  <si>
    <t>No. of Bird Slaughtered By Processors</t>
  </si>
  <si>
    <t>Total birds slaughtered</t>
  </si>
  <si>
    <t>Total liveweights</t>
  </si>
  <si>
    <t>Dressweight by processors</t>
  </si>
  <si>
    <t>Dressweight by Others</t>
  </si>
  <si>
    <t>Total Dress weight</t>
  </si>
  <si>
    <t>Liveweight by Others</t>
  </si>
  <si>
    <t>Liveweight by processors</t>
  </si>
  <si>
    <t>COCO YAMS</t>
  </si>
  <si>
    <t>SHEEP</t>
  </si>
  <si>
    <t>Sheep population (heads)</t>
  </si>
  <si>
    <t>Source: District Agriculture Offices, BGA, CGA, BSI, TCGA, Quality Poultry, Homestead, Wetern daries, Tropical fruits</t>
  </si>
  <si>
    <t>Ministry fo Agriculture, Fisheries and Cooperatives - Policy Analysis and Economic Unit</t>
  </si>
  <si>
    <t>Total</t>
  </si>
  <si>
    <t xml:space="preserve">Total </t>
  </si>
  <si>
    <t>CATTLE *</t>
  </si>
  <si>
    <t>PIGS**</t>
  </si>
  <si>
    <t>Mech. Irrigated</t>
  </si>
  <si>
    <t>Production</t>
  </si>
  <si>
    <t>OTHER BEANS</t>
  </si>
  <si>
    <t>Cauliflower</t>
  </si>
  <si>
    <t>Broccoli</t>
  </si>
  <si>
    <t>Celery</t>
  </si>
  <si>
    <t>Cho-Cho</t>
  </si>
  <si>
    <t>Cotton</t>
  </si>
  <si>
    <t>LAYERS Population</t>
  </si>
  <si>
    <t>Heads Exported</t>
  </si>
  <si>
    <t>Live weight</t>
  </si>
  <si>
    <t>Guava</t>
  </si>
  <si>
    <t>Pitahaya</t>
  </si>
  <si>
    <t>Lettuce</t>
  </si>
  <si>
    <t>Sweet Corn</t>
  </si>
  <si>
    <t>String Beans</t>
  </si>
  <si>
    <t>Apple Banana</t>
  </si>
  <si>
    <t>Jicama</t>
  </si>
  <si>
    <t>(40 lbs boxes) ($3.00p/bx)</t>
  </si>
  <si>
    <t>Chinese Cabbages</t>
  </si>
  <si>
    <t>dry nuts</t>
  </si>
  <si>
    <t>Green Nuts (Processing)</t>
  </si>
  <si>
    <t>Oranges (90 lbs. Boxes) ($7.00 p/bx)</t>
  </si>
  <si>
    <t>Grapefruit (80 lbs. Boxes)  ($7.00 p/bx)</t>
  </si>
  <si>
    <t xml:space="preserve">                         (26 lb Boxes)</t>
  </si>
  <si>
    <t xml:space="preserve">  </t>
  </si>
  <si>
    <t>Lime Export</t>
  </si>
  <si>
    <t>Local Production</t>
  </si>
  <si>
    <t>Total Production (lbs)</t>
  </si>
  <si>
    <t>Total  Production (lbs)</t>
  </si>
  <si>
    <t xml:space="preserve">Average Yield (lbs /acre) </t>
  </si>
  <si>
    <t>Lime Total Production</t>
  </si>
  <si>
    <t>Average Yield (lbs)</t>
  </si>
  <si>
    <t>Average Yield (bunches/acre)</t>
  </si>
  <si>
    <t xml:space="preserve">  Production (lbs)</t>
  </si>
  <si>
    <t xml:space="preserve">   Production (lbs)</t>
  </si>
  <si>
    <t xml:space="preserve"> Production (lbs)</t>
  </si>
  <si>
    <t>HOT PEPPER (Total Production) (lbs)</t>
  </si>
  <si>
    <t>CITRUS (Export)</t>
  </si>
  <si>
    <t>Average Yield (lbs/Hive)</t>
  </si>
  <si>
    <t xml:space="preserve">Domestic Consumption </t>
  </si>
  <si>
    <t>Lime Domestic Consumption (lbs)</t>
  </si>
  <si>
    <t>Banana Domestic consumption</t>
  </si>
  <si>
    <t>Orange Domestic Consumption is 5% total export</t>
  </si>
  <si>
    <t>Grapefruit Domestic Consumption is 1% of total export</t>
  </si>
  <si>
    <t>Banana Domestic Consumption estimated 12.5% total production</t>
  </si>
  <si>
    <t>Marine Domestic Consumption is estimated 4% of total export</t>
  </si>
  <si>
    <t>Total Production (Nuts)</t>
  </si>
  <si>
    <t xml:space="preserve"> Total Production (lbs) (crude nut)</t>
  </si>
  <si>
    <t>Average Yield (Nuts)</t>
  </si>
  <si>
    <t>Average Yield (lb)</t>
  </si>
  <si>
    <t>Average Yield (ears)</t>
  </si>
  <si>
    <t>Total  Production (ears)</t>
  </si>
  <si>
    <t>5.     LIVESTOCK</t>
  </si>
  <si>
    <t>Local sales  (ONLY)</t>
  </si>
  <si>
    <t>Small Scale Processing (ONLY)</t>
  </si>
  <si>
    <t>No of Birds slaughtered by Others (ONLY)</t>
  </si>
  <si>
    <t>WHITE CORN</t>
  </si>
  <si>
    <t>others (boxes)</t>
  </si>
  <si>
    <t>Pollen</t>
  </si>
  <si>
    <t>GINGER</t>
  </si>
  <si>
    <t>Livestock: * Cattle - Estimated Liveweight = 900*lbs, Carcass weight = 450*lbs;  ** Pig - Estimated Liveweight = 200 lbs, Carcass Weight= 120*lbs</t>
  </si>
  <si>
    <t>SWEET PEPPER*</t>
  </si>
  <si>
    <t>Pineapple Note: Heads were reported in the past and now (2003) it's being converted to pounds.</t>
  </si>
  <si>
    <t>Local Papaya Consumption</t>
  </si>
  <si>
    <t xml:space="preserve">      Export (lbs)</t>
  </si>
  <si>
    <t xml:space="preserve">     Production (lbs) (Export)</t>
  </si>
  <si>
    <t>PAPAYA (Production)</t>
  </si>
  <si>
    <t>Papaya Domestic Consumption estimated 2% of total production</t>
  </si>
  <si>
    <t>CITRUS (Production)</t>
  </si>
  <si>
    <t xml:space="preserve">     Orange (bxs)</t>
  </si>
  <si>
    <t xml:space="preserve">     Grapefruit (bxs)</t>
  </si>
  <si>
    <t>Acres Harvested</t>
  </si>
  <si>
    <t>Acres harvested</t>
  </si>
  <si>
    <t>Note: Livestock Statistics are from DAC Report</t>
  </si>
  <si>
    <t>PERIOD:</t>
  </si>
  <si>
    <t>Total  Production (bunches)</t>
  </si>
  <si>
    <t>BANANA (Exports  bxs) (all sizes bxs)</t>
  </si>
  <si>
    <t>AGRICULTURAL PRODUCTION STATISTICS FOR 2006</t>
  </si>
  <si>
    <t>BANANA (Production Bxs) (40 lbs)</t>
  </si>
  <si>
    <t>Purchased by processor</t>
  </si>
  <si>
    <t>Production (bunches)</t>
  </si>
  <si>
    <t>PINTO BEANS</t>
  </si>
  <si>
    <t>Other Village</t>
  </si>
  <si>
    <t>% Change</t>
  </si>
  <si>
    <t>Exported</t>
  </si>
  <si>
    <t>6th March, 2007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</si>
</sst>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  <numFmt numFmtId="167" formatCode="0.000000000"/>
    <numFmt numFmtId="168" formatCode="0.0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#,##0.0"/>
    <numFmt numFmtId="179" formatCode="#,##0;[Red]#,##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.0%"/>
  </numFmts>
  <fonts count="28">
    <font>
      <sz val="10"/>
      <name val="Helv"/>
      <family val="0"/>
    </font>
    <font>
      <sz val="10"/>
      <name val="Arial"/>
      <family val="0"/>
    </font>
    <font>
      <u val="single"/>
      <sz val="5"/>
      <color indexed="12"/>
      <name val="Helv"/>
      <family val="0"/>
    </font>
    <font>
      <u val="single"/>
      <sz val="5"/>
      <color indexed="36"/>
      <name val="Helv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u val="single"/>
      <sz val="1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48"/>
      <name val="Times New Roman"/>
      <family val="1"/>
    </font>
    <font>
      <b/>
      <u val="single"/>
      <sz val="8"/>
      <color indexed="10"/>
      <name val="Times New Roman"/>
      <family val="1"/>
    </font>
    <font>
      <sz val="8"/>
      <color indexed="53"/>
      <name val="Times New Roman"/>
      <family val="1"/>
    </font>
    <font>
      <b/>
      <u val="single"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6" fillId="0" borderId="1" xfId="0" applyNumberFormat="1" applyFont="1" applyFill="1" applyBorder="1" applyAlignment="1" applyProtection="1">
      <alignment horizontal="left"/>
      <protection/>
    </xf>
    <xf numFmtId="3" fontId="4" fillId="0" borderId="2" xfId="0" applyNumberFormat="1" applyFont="1" applyBorder="1" applyAlignment="1">
      <alignment horizontal="center"/>
    </xf>
    <xf numFmtId="3" fontId="6" fillId="0" borderId="2" xfId="0" applyNumberFormat="1" applyFont="1" applyFill="1" applyBorder="1" applyAlignment="1" applyProtection="1">
      <alignment horizontal="left"/>
      <protection/>
    </xf>
    <xf numFmtId="3" fontId="4" fillId="0" borderId="2" xfId="0" applyNumberFormat="1" applyFont="1" applyFill="1" applyBorder="1" applyAlignment="1" applyProtection="1">
      <alignment horizontal="left"/>
      <protection/>
    </xf>
    <xf numFmtId="3" fontId="6" fillId="0" borderId="3" xfId="0" applyNumberFormat="1" applyFont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6" fillId="0" borderId="4" xfId="0" applyNumberFormat="1" applyFont="1" applyFill="1" applyBorder="1" applyAlignment="1" applyProtection="1">
      <alignment horizontal="left"/>
      <protection/>
    </xf>
    <xf numFmtId="3" fontId="4" fillId="0" borderId="5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 applyProtection="1">
      <alignment horizontal="left"/>
      <protection/>
    </xf>
    <xf numFmtId="3" fontId="4" fillId="0" borderId="5" xfId="0" applyNumberFormat="1" applyFont="1" applyFill="1" applyBorder="1" applyAlignment="1" applyProtection="1">
      <alignment horizontal="left"/>
      <protection/>
    </xf>
    <xf numFmtId="3" fontId="6" fillId="0" borderId="3" xfId="0" applyNumberFormat="1" applyFont="1" applyFill="1" applyBorder="1" applyAlignment="1" applyProtection="1">
      <alignment horizontal="left"/>
      <protection/>
    </xf>
    <xf numFmtId="3" fontId="6" fillId="0" borderId="4" xfId="0" applyNumberFormat="1" applyFont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/>
      <protection/>
    </xf>
    <xf numFmtId="3" fontId="6" fillId="0" borderId="0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 applyProtection="1">
      <alignment horizontal="left"/>
      <protection/>
    </xf>
    <xf numFmtId="3" fontId="4" fillId="3" borderId="6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 applyProtection="1">
      <alignment horizontal="center"/>
      <protection/>
    </xf>
    <xf numFmtId="3" fontId="4" fillId="2" borderId="6" xfId="0" applyNumberFormat="1" applyFont="1" applyFill="1" applyBorder="1" applyAlignment="1" applyProtection="1">
      <alignment horizontal="center"/>
      <protection/>
    </xf>
    <xf numFmtId="3" fontId="6" fillId="2" borderId="6" xfId="0" applyNumberFormat="1" applyFont="1" applyFill="1" applyBorder="1" applyAlignment="1" applyProtection="1">
      <alignment horizontal="center"/>
      <protection/>
    </xf>
    <xf numFmtId="3" fontId="4" fillId="3" borderId="0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 applyProtection="1">
      <alignment horizontal="center"/>
      <protection/>
    </xf>
    <xf numFmtId="3" fontId="6" fillId="0" borderId="6" xfId="0" applyNumberFormat="1" applyFont="1" applyBorder="1" applyAlignment="1" applyProtection="1">
      <alignment horizontal="center"/>
      <protection/>
    </xf>
    <xf numFmtId="3" fontId="4" fillId="0" borderId="6" xfId="0" applyNumberFormat="1" applyFont="1" applyBorder="1" applyAlignment="1" applyProtection="1">
      <alignment horizontal="center"/>
      <protection/>
    </xf>
    <xf numFmtId="3" fontId="4" fillId="4" borderId="0" xfId="0" applyNumberFormat="1" applyFont="1" applyFill="1" applyBorder="1" applyAlignment="1">
      <alignment horizontal="center"/>
    </xf>
    <xf numFmtId="3" fontId="6" fillId="0" borderId="7" xfId="0" applyNumberFormat="1" applyFont="1" applyBorder="1" applyAlignment="1" applyProtection="1">
      <alignment horizontal="left"/>
      <protection/>
    </xf>
    <xf numFmtId="3" fontId="4" fillId="0" borderId="8" xfId="0" applyNumberFormat="1" applyFont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4" fillId="0" borderId="4" xfId="0" applyNumberFormat="1" applyFont="1" applyBorder="1" applyAlignment="1" applyProtection="1">
      <alignment horizontal="center"/>
      <protection/>
    </xf>
    <xf numFmtId="3" fontId="4" fillId="0" borderId="5" xfId="0" applyNumberFormat="1" applyFont="1" applyFill="1" applyBorder="1" applyAlignment="1" applyProtection="1">
      <alignment horizontal="center"/>
      <protection/>
    </xf>
    <xf numFmtId="3" fontId="5" fillId="0" borderId="8" xfId="0" applyNumberFormat="1" applyFont="1" applyFill="1" applyBorder="1" applyAlignment="1" applyProtection="1">
      <alignment horizontal="left"/>
      <protection/>
    </xf>
    <xf numFmtId="3" fontId="4" fillId="0" borderId="8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 applyProtection="1">
      <alignment horizontal="center"/>
      <protection/>
    </xf>
    <xf numFmtId="3" fontId="4" fillId="0" borderId="8" xfId="0" applyNumberFormat="1" applyFont="1" applyFill="1" applyBorder="1" applyAlignment="1" applyProtection="1">
      <alignment horizontal="center"/>
      <protection/>
    </xf>
    <xf numFmtId="3" fontId="4" fillId="0" borderId="2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8" fillId="0" borderId="6" xfId="0" applyNumberFormat="1" applyFont="1" applyBorder="1" applyAlignment="1" applyProtection="1">
      <alignment horizontal="left"/>
      <protection/>
    </xf>
    <xf numFmtId="3" fontId="8" fillId="3" borderId="6" xfId="0" applyNumberFormat="1" applyFont="1" applyFill="1" applyBorder="1" applyAlignment="1" applyProtection="1">
      <alignment horizontal="center"/>
      <protection/>
    </xf>
    <xf numFmtId="3" fontId="8" fillId="0" borderId="6" xfId="0" applyNumberFormat="1" applyFont="1" applyFill="1" applyBorder="1" applyAlignment="1" applyProtection="1">
      <alignment horizontal="center"/>
      <protection/>
    </xf>
    <xf numFmtId="3" fontId="10" fillId="3" borderId="6" xfId="0" applyNumberFormat="1" applyFont="1" applyFill="1" applyBorder="1" applyAlignment="1" applyProtection="1">
      <alignment horizontal="center"/>
      <protection/>
    </xf>
    <xf numFmtId="3" fontId="10" fillId="0" borderId="6" xfId="0" applyNumberFormat="1" applyFont="1" applyFill="1" applyBorder="1" applyAlignment="1" applyProtection="1">
      <alignment horizontal="center"/>
      <protection/>
    </xf>
    <xf numFmtId="3" fontId="8" fillId="0" borderId="6" xfId="0" applyNumberFormat="1" applyFont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0" fillId="0" borderId="6" xfId="15" applyNumberFormat="1" applyFont="1" applyFill="1" applyBorder="1" applyAlignment="1">
      <alignment horizontal="center"/>
    </xf>
    <xf numFmtId="178" fontId="10" fillId="0" borderId="6" xfId="0" applyNumberFormat="1" applyFont="1" applyFill="1" applyBorder="1" applyAlignment="1" applyProtection="1">
      <alignment horizontal="center"/>
      <protection/>
    </xf>
    <xf numFmtId="3" fontId="10" fillId="4" borderId="6" xfId="0" applyNumberFormat="1" applyFont="1" applyFill="1" applyBorder="1" applyAlignment="1" applyProtection="1">
      <alignment horizontal="center"/>
      <protection/>
    </xf>
    <xf numFmtId="3" fontId="11" fillId="0" borderId="6" xfId="0" applyNumberFormat="1" applyFont="1" applyFill="1" applyBorder="1" applyAlignment="1" applyProtection="1">
      <alignment horizontal="center"/>
      <protection/>
    </xf>
    <xf numFmtId="3" fontId="8" fillId="4" borderId="6" xfId="0" applyNumberFormat="1" applyFont="1" applyFill="1" applyBorder="1" applyAlignment="1">
      <alignment horizontal="center"/>
    </xf>
    <xf numFmtId="3" fontId="8" fillId="4" borderId="6" xfId="0" applyNumberFormat="1" applyFont="1" applyFill="1" applyBorder="1" applyAlignment="1" applyProtection="1">
      <alignment horizontal="center"/>
      <protection/>
    </xf>
    <xf numFmtId="3" fontId="8" fillId="5" borderId="6" xfId="0" applyNumberFormat="1" applyFont="1" applyFill="1" applyBorder="1" applyAlignment="1" applyProtection="1">
      <alignment horizontal="center"/>
      <protection/>
    </xf>
    <xf numFmtId="3" fontId="8" fillId="0" borderId="6" xfId="15" applyNumberFormat="1" applyFont="1" applyFill="1" applyBorder="1" applyAlignment="1">
      <alignment horizontal="center"/>
    </xf>
    <xf numFmtId="3" fontId="8" fillId="0" borderId="6" xfId="15" applyNumberFormat="1" applyFont="1" applyFill="1" applyBorder="1" applyAlignment="1" applyProtection="1">
      <alignment horizontal="center"/>
      <protection/>
    </xf>
    <xf numFmtId="178" fontId="10" fillId="0" borderId="6" xfId="15" applyNumberFormat="1" applyFont="1" applyFill="1" applyBorder="1" applyAlignment="1">
      <alignment horizontal="center"/>
    </xf>
    <xf numFmtId="3" fontId="10" fillId="0" borderId="6" xfId="15" applyNumberFormat="1" applyFont="1" applyFill="1" applyBorder="1" applyAlignment="1" applyProtection="1">
      <alignment horizontal="center"/>
      <protection/>
    </xf>
    <xf numFmtId="178" fontId="10" fillId="0" borderId="6" xfId="15" applyNumberFormat="1" applyFont="1" applyFill="1" applyBorder="1" applyAlignment="1" applyProtection="1">
      <alignment horizontal="center"/>
      <protection/>
    </xf>
    <xf numFmtId="4" fontId="10" fillId="0" borderId="6" xfId="15" applyNumberFormat="1" applyFont="1" applyFill="1" applyBorder="1" applyAlignment="1" applyProtection="1">
      <alignment horizontal="center"/>
      <protection/>
    </xf>
    <xf numFmtId="3" fontId="12" fillId="0" borderId="6" xfId="0" applyNumberFormat="1" applyFont="1" applyFill="1" applyBorder="1" applyAlignment="1" applyProtection="1">
      <alignment horizontal="center"/>
      <protection/>
    </xf>
    <xf numFmtId="3" fontId="13" fillId="0" borderId="6" xfId="15" applyNumberFormat="1" applyFont="1" applyFill="1" applyBorder="1" applyAlignment="1" applyProtection="1">
      <alignment horizontal="center"/>
      <protection/>
    </xf>
    <xf numFmtId="3" fontId="10" fillId="3" borderId="6" xfId="15" applyNumberFormat="1" applyFont="1" applyFill="1" applyBorder="1" applyAlignment="1" applyProtection="1">
      <alignment horizontal="center"/>
      <protection/>
    </xf>
    <xf numFmtId="3" fontId="10" fillId="4" borderId="6" xfId="15" applyNumberFormat="1" applyFont="1" applyFill="1" applyBorder="1" applyAlignment="1" applyProtection="1">
      <alignment horizontal="center"/>
      <protection/>
    </xf>
    <xf numFmtId="3" fontId="10" fillId="0" borderId="6" xfId="0" applyNumberFormat="1" applyFont="1" applyBorder="1" applyAlignment="1">
      <alignment horizontal="center"/>
    </xf>
    <xf numFmtId="3" fontId="14" fillId="0" borderId="6" xfId="0" applyNumberFormat="1" applyFont="1" applyBorder="1" applyAlignment="1" applyProtection="1">
      <alignment horizontal="left"/>
      <protection/>
    </xf>
    <xf numFmtId="3" fontId="10" fillId="0" borderId="6" xfId="0" applyNumberFormat="1" applyFont="1" applyBorder="1" applyAlignment="1" applyProtection="1">
      <alignment horizontal="center"/>
      <protection/>
    </xf>
    <xf numFmtId="3" fontId="8" fillId="0" borderId="6" xfId="0" applyNumberFormat="1" applyFont="1" applyBorder="1" applyAlignment="1" applyProtection="1">
      <alignment horizontal="center"/>
      <protection/>
    </xf>
    <xf numFmtId="3" fontId="12" fillId="5" borderId="6" xfId="0" applyNumberFormat="1" applyFont="1" applyFill="1" applyBorder="1" applyAlignment="1" applyProtection="1">
      <alignment horizontal="left"/>
      <protection/>
    </xf>
    <xf numFmtId="178" fontId="10" fillId="0" borderId="6" xfId="0" applyNumberFormat="1" applyFont="1" applyFill="1" applyBorder="1" applyAlignment="1">
      <alignment horizontal="center"/>
    </xf>
    <xf numFmtId="180" fontId="10" fillId="0" borderId="6" xfId="0" applyNumberFormat="1" applyFont="1" applyFill="1" applyBorder="1" applyAlignment="1" applyProtection="1">
      <alignment horizontal="center"/>
      <protection/>
    </xf>
    <xf numFmtId="3" fontId="16" fillId="0" borderId="6" xfId="0" applyNumberFormat="1" applyFont="1" applyFill="1" applyBorder="1" applyAlignment="1" applyProtection="1">
      <alignment horizontal="center"/>
      <protection/>
    </xf>
    <xf numFmtId="3" fontId="15" fillId="0" borderId="6" xfId="0" applyNumberFormat="1" applyFont="1" applyBorder="1" applyAlignment="1" applyProtection="1">
      <alignment horizontal="left"/>
      <protection/>
    </xf>
    <xf numFmtId="3" fontId="10" fillId="0" borderId="0" xfId="15" applyNumberFormat="1" applyFont="1" applyFill="1" applyBorder="1" applyAlignment="1" applyProtection="1">
      <alignment horizontal="center"/>
      <protection/>
    </xf>
    <xf numFmtId="3" fontId="16" fillId="3" borderId="6" xfId="15" applyNumberFormat="1" applyFont="1" applyFill="1" applyBorder="1" applyAlignment="1" applyProtection="1">
      <alignment horizontal="center"/>
      <protection/>
    </xf>
    <xf numFmtId="3" fontId="17" fillId="5" borderId="6" xfId="0" applyNumberFormat="1" applyFont="1" applyFill="1" applyBorder="1" applyAlignment="1" applyProtection="1">
      <alignment horizontal="center"/>
      <protection/>
    </xf>
    <xf numFmtId="3" fontId="15" fillId="5" borderId="6" xfId="0" applyNumberFormat="1" applyFont="1" applyFill="1" applyBorder="1" applyAlignment="1" applyProtection="1">
      <alignment horizontal="left"/>
      <protection/>
    </xf>
    <xf numFmtId="2" fontId="10" fillId="0" borderId="6" xfId="0" applyNumberFormat="1" applyFont="1" applyFill="1" applyBorder="1" applyAlignment="1" applyProtection="1">
      <alignment horizontal="center"/>
      <protection/>
    </xf>
    <xf numFmtId="3" fontId="15" fillId="3" borderId="6" xfId="0" applyNumberFormat="1" applyFont="1" applyFill="1" applyBorder="1" applyAlignment="1" applyProtection="1">
      <alignment horizontal="left"/>
      <protection/>
    </xf>
    <xf numFmtId="3" fontId="16" fillId="0" borderId="6" xfId="15" applyNumberFormat="1" applyFont="1" applyFill="1" applyBorder="1" applyAlignment="1" applyProtection="1">
      <alignment horizontal="center"/>
      <protection/>
    </xf>
    <xf numFmtId="4" fontId="10" fillId="0" borderId="6" xfId="0" applyNumberFormat="1" applyFont="1" applyFill="1" applyBorder="1" applyAlignment="1" applyProtection="1">
      <alignment horizontal="center"/>
      <protection/>
    </xf>
    <xf numFmtId="178" fontId="10" fillId="4" borderId="6" xfId="15" applyNumberFormat="1" applyFont="1" applyFill="1" applyBorder="1" applyAlignment="1" applyProtection="1">
      <alignment horizontal="center"/>
      <protection/>
    </xf>
    <xf numFmtId="3" fontId="4" fillId="4" borderId="6" xfId="0" applyNumberFormat="1" applyFont="1" applyFill="1" applyBorder="1" applyAlignment="1">
      <alignment horizontal="center"/>
    </xf>
    <xf numFmtId="3" fontId="13" fillId="4" borderId="6" xfId="0" applyNumberFormat="1" applyFont="1" applyFill="1" applyBorder="1" applyAlignment="1" applyProtection="1">
      <alignment horizontal="center"/>
      <protection/>
    </xf>
    <xf numFmtId="4" fontId="16" fillId="0" borderId="6" xfId="15" applyNumberFormat="1" applyFont="1" applyFill="1" applyBorder="1" applyAlignment="1" applyProtection="1">
      <alignment horizontal="center"/>
      <protection/>
    </xf>
    <xf numFmtId="3" fontId="16" fillId="3" borderId="6" xfId="15" applyNumberFormat="1" applyFont="1" applyFill="1" applyBorder="1" applyAlignment="1">
      <alignment horizontal="center"/>
    </xf>
    <xf numFmtId="3" fontId="16" fillId="0" borderId="6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 applyProtection="1">
      <alignment horizontal="left"/>
      <protection/>
    </xf>
    <xf numFmtId="178" fontId="16" fillId="0" borderId="6" xfId="0" applyNumberFormat="1" applyFont="1" applyFill="1" applyBorder="1" applyAlignment="1" applyProtection="1">
      <alignment horizontal="center"/>
      <protection/>
    </xf>
    <xf numFmtId="178" fontId="16" fillId="0" borderId="6" xfId="15" applyNumberFormat="1" applyFont="1" applyFill="1" applyBorder="1" applyAlignment="1">
      <alignment horizontal="center"/>
    </xf>
    <xf numFmtId="175" fontId="10" fillId="0" borderId="6" xfId="15" applyNumberFormat="1" applyFont="1" applyFill="1" applyBorder="1" applyAlignment="1" applyProtection="1">
      <alignment horizontal="center"/>
      <protection/>
    </xf>
    <xf numFmtId="3" fontId="14" fillId="3" borderId="6" xfId="0" applyNumberFormat="1" applyFont="1" applyFill="1" applyBorder="1" applyAlignment="1" applyProtection="1">
      <alignment horizontal="left"/>
      <protection/>
    </xf>
    <xf numFmtId="3" fontId="14" fillId="2" borderId="6" xfId="0" applyNumberFormat="1" applyFont="1" applyFill="1" applyBorder="1" applyAlignment="1" applyProtection="1">
      <alignment horizontal="left"/>
      <protection/>
    </xf>
    <xf numFmtId="3" fontId="8" fillId="3" borderId="6" xfId="0" applyNumberFormat="1" applyFont="1" applyFill="1" applyBorder="1" applyAlignment="1" applyProtection="1">
      <alignment horizontal="left"/>
      <protection/>
    </xf>
    <xf numFmtId="3" fontId="10" fillId="5" borderId="6" xfId="0" applyNumberFormat="1" applyFont="1" applyFill="1" applyBorder="1" applyAlignment="1" applyProtection="1">
      <alignment horizontal="center"/>
      <protection/>
    </xf>
    <xf numFmtId="3" fontId="4" fillId="0" borderId="6" xfId="0" applyNumberFormat="1" applyFont="1" applyFill="1" applyBorder="1" applyAlignment="1">
      <alignment horizontal="center"/>
    </xf>
    <xf numFmtId="4" fontId="10" fillId="0" borderId="6" xfId="15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 applyProtection="1" quotePrefix="1">
      <alignment horizontal="center"/>
      <protection/>
    </xf>
    <xf numFmtId="3" fontId="10" fillId="0" borderId="6" xfId="15" applyNumberFormat="1" applyFont="1" applyFill="1" applyBorder="1" applyAlignment="1" applyProtection="1" quotePrefix="1">
      <alignment horizontal="center"/>
      <protection/>
    </xf>
    <xf numFmtId="3" fontId="10" fillId="0" borderId="6" xfId="15" applyNumberFormat="1" applyFont="1" applyFill="1" applyBorder="1" applyAlignment="1" quotePrefix="1">
      <alignment horizontal="center"/>
    </xf>
    <xf numFmtId="3" fontId="10" fillId="0" borderId="6" xfId="0" applyNumberFormat="1" applyFont="1" applyFill="1" applyBorder="1" applyAlignment="1" applyProtection="1" quotePrefix="1">
      <alignment horizontal="center"/>
      <protection/>
    </xf>
    <xf numFmtId="175" fontId="10" fillId="0" borderId="6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Border="1" applyAlignment="1">
      <alignment horizontal="left"/>
    </xf>
    <xf numFmtId="3" fontId="6" fillId="0" borderId="5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3" fontId="18" fillId="3" borderId="6" xfId="0" applyNumberFormat="1" applyFont="1" applyFill="1" applyBorder="1" applyAlignment="1" applyProtection="1">
      <alignment horizontal="left"/>
      <protection/>
    </xf>
    <xf numFmtId="3" fontId="19" fillId="0" borderId="6" xfId="0" applyNumberFormat="1" applyFont="1" applyBorder="1" applyAlignment="1" applyProtection="1">
      <alignment horizontal="left"/>
      <protection/>
    </xf>
    <xf numFmtId="3" fontId="16" fillId="0" borderId="6" xfId="15" applyNumberFormat="1" applyFont="1" applyFill="1" applyBorder="1" applyAlignment="1" quotePrefix="1">
      <alignment horizontal="center"/>
    </xf>
    <xf numFmtId="3" fontId="20" fillId="0" borderId="6" xfId="0" applyNumberFormat="1" applyFont="1" applyBorder="1" applyAlignment="1" applyProtection="1">
      <alignment horizontal="left"/>
      <protection/>
    </xf>
    <xf numFmtId="3" fontId="13" fillId="0" borderId="6" xfId="15" applyNumberFormat="1" applyFont="1" applyFill="1" applyBorder="1" applyAlignment="1" applyProtection="1" quotePrefix="1">
      <alignment horizontal="center"/>
      <protection/>
    </xf>
    <xf numFmtId="3" fontId="8" fillId="0" borderId="6" xfId="15" applyNumberFormat="1" applyFont="1" applyFill="1" applyBorder="1" applyAlignment="1" applyProtection="1" quotePrefix="1">
      <alignment horizontal="center"/>
      <protection/>
    </xf>
    <xf numFmtId="3" fontId="21" fillId="3" borderId="6" xfId="0" applyNumberFormat="1" applyFont="1" applyFill="1" applyBorder="1" applyAlignment="1" applyProtection="1">
      <alignment horizontal="left"/>
      <protection/>
    </xf>
    <xf numFmtId="3" fontId="21" fillId="0" borderId="6" xfId="0" applyNumberFormat="1" applyFont="1" applyBorder="1" applyAlignment="1" applyProtection="1">
      <alignment horizontal="left"/>
      <protection/>
    </xf>
    <xf numFmtId="3" fontId="16" fillId="0" borderId="6" xfId="15" applyNumberFormat="1" applyFont="1" applyFill="1" applyBorder="1" applyAlignment="1">
      <alignment horizontal="center"/>
    </xf>
    <xf numFmtId="180" fontId="10" fillId="0" borderId="6" xfId="0" applyNumberFormat="1" applyFont="1" applyFill="1" applyBorder="1" applyAlignment="1" applyProtection="1" quotePrefix="1">
      <alignment horizontal="center"/>
      <protection/>
    </xf>
    <xf numFmtId="3" fontId="22" fillId="0" borderId="6" xfId="0" applyNumberFormat="1" applyFont="1" applyBorder="1" applyAlignment="1" applyProtection="1">
      <alignment horizontal="left"/>
      <protection/>
    </xf>
    <xf numFmtId="3" fontId="16" fillId="0" borderId="6" xfId="15" applyNumberFormat="1" applyFont="1" applyFill="1" applyBorder="1" applyAlignment="1" applyProtection="1" quotePrefix="1">
      <alignment horizontal="center"/>
      <protection/>
    </xf>
    <xf numFmtId="3" fontId="23" fillId="6" borderId="6" xfId="0" applyNumberFormat="1" applyFont="1" applyFill="1" applyBorder="1" applyAlignment="1" applyProtection="1">
      <alignment horizontal="center"/>
      <protection/>
    </xf>
    <xf numFmtId="3" fontId="24" fillId="6" borderId="6" xfId="0" applyNumberFormat="1" applyFont="1" applyFill="1" applyBorder="1" applyAlignment="1" applyProtection="1">
      <alignment horizontal="center"/>
      <protection/>
    </xf>
    <xf numFmtId="3" fontId="8" fillId="5" borderId="6" xfId="0" applyNumberFormat="1" applyFont="1" applyFill="1" applyBorder="1" applyAlignment="1" applyProtection="1">
      <alignment horizontal="left"/>
      <protection/>
    </xf>
    <xf numFmtId="3" fontId="8" fillId="4" borderId="6" xfId="0" applyNumberFormat="1" applyFont="1" applyFill="1" applyBorder="1" applyAlignment="1" applyProtection="1">
      <alignment horizontal="left"/>
      <protection/>
    </xf>
    <xf numFmtId="3" fontId="8" fillId="0" borderId="6" xfId="0" applyNumberFormat="1" applyFont="1" applyFill="1" applyBorder="1" applyAlignment="1" applyProtection="1">
      <alignment horizontal="left"/>
      <protection/>
    </xf>
    <xf numFmtId="3" fontId="6" fillId="4" borderId="0" xfId="0" applyNumberFormat="1" applyFont="1" applyFill="1" applyBorder="1" applyAlignment="1">
      <alignment horizontal="left"/>
    </xf>
    <xf numFmtId="4" fontId="10" fillId="0" borderId="6" xfId="0" applyNumberFormat="1" applyFont="1" applyFill="1" applyBorder="1" applyAlignment="1" applyProtection="1" quotePrefix="1">
      <alignment horizontal="center"/>
      <protection/>
    </xf>
    <xf numFmtId="3" fontId="6" fillId="0" borderId="0" xfId="0" applyNumberFormat="1" applyFont="1" applyBorder="1" applyAlignment="1">
      <alignment horizontal="left"/>
    </xf>
    <xf numFmtId="3" fontId="8" fillId="2" borderId="6" xfId="0" applyNumberFormat="1" applyFont="1" applyFill="1" applyBorder="1" applyAlignment="1" applyProtection="1">
      <alignment horizontal="center"/>
      <protection/>
    </xf>
    <xf numFmtId="3" fontId="8" fillId="0" borderId="6" xfId="15" applyNumberFormat="1" applyFont="1" applyBorder="1" applyAlignment="1" applyProtection="1">
      <alignment horizontal="center"/>
      <protection/>
    </xf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 horizontal="left"/>
    </xf>
    <xf numFmtId="3" fontId="6" fillId="0" borderId="8" xfId="0" applyNumberFormat="1" applyFont="1" applyBorder="1" applyAlignment="1">
      <alignment horizontal="left"/>
    </xf>
    <xf numFmtId="4" fontId="8" fillId="0" borderId="6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left"/>
    </xf>
    <xf numFmtId="3" fontId="19" fillId="0" borderId="6" xfId="0" applyNumberFormat="1" applyFont="1" applyFill="1" applyBorder="1" applyAlignment="1">
      <alignment horizontal="center"/>
    </xf>
    <xf numFmtId="3" fontId="19" fillId="5" borderId="6" xfId="0" applyNumberFormat="1" applyFont="1" applyFill="1" applyBorder="1" applyAlignment="1" applyProtection="1">
      <alignment horizontal="center"/>
      <protection/>
    </xf>
    <xf numFmtId="3" fontId="25" fillId="0" borderId="6" xfId="0" applyNumberFormat="1" applyFont="1" applyFill="1" applyBorder="1" applyAlignment="1" applyProtection="1">
      <alignment horizontal="center"/>
      <protection/>
    </xf>
    <xf numFmtId="178" fontId="10" fillId="0" borderId="6" xfId="0" applyNumberFormat="1" applyFont="1" applyFill="1" applyBorder="1" applyAlignment="1" applyProtection="1" quotePrefix="1">
      <alignment horizontal="center"/>
      <protection/>
    </xf>
    <xf numFmtId="3" fontId="26" fillId="0" borderId="6" xfId="0" applyNumberFormat="1" applyFont="1" applyFill="1" applyBorder="1" applyAlignment="1" applyProtection="1">
      <alignment horizontal="center"/>
      <protection/>
    </xf>
    <xf numFmtId="3" fontId="27" fillId="0" borderId="0" xfId="0" applyNumberFormat="1" applyFont="1" applyBorder="1" applyAlignment="1">
      <alignment horizontal="left"/>
    </xf>
    <xf numFmtId="178" fontId="8" fillId="0" borderId="6" xfId="0" applyNumberFormat="1" applyFont="1" applyBorder="1" applyAlignment="1">
      <alignment horizontal="center"/>
    </xf>
    <xf numFmtId="178" fontId="10" fillId="0" borderId="6" xfId="15" applyNumberFormat="1" applyFont="1" applyFill="1" applyBorder="1" applyAlignment="1" applyProtection="1" quotePrefix="1">
      <alignment horizontal="center"/>
      <protection/>
    </xf>
    <xf numFmtId="178" fontId="8" fillId="5" borderId="6" xfId="0" applyNumberFormat="1" applyFont="1" applyFill="1" applyBorder="1" applyAlignment="1" applyProtection="1">
      <alignment horizontal="center"/>
      <protection/>
    </xf>
    <xf numFmtId="178" fontId="8" fillId="0" borderId="6" xfId="0" applyNumberFormat="1" applyFont="1" applyFill="1" applyBorder="1" applyAlignment="1" applyProtection="1" quotePrefix="1">
      <alignment horizontal="center"/>
      <protection/>
    </xf>
    <xf numFmtId="4" fontId="10" fillId="0" borderId="6" xfId="15" applyNumberFormat="1" applyFont="1" applyFill="1" applyBorder="1" applyAlignment="1" applyProtection="1" quotePrefix="1">
      <alignment horizontal="center"/>
      <protection/>
    </xf>
    <xf numFmtId="3" fontId="8" fillId="3" borderId="6" xfId="0" applyNumberFormat="1" applyFont="1" applyFill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4" borderId="6" xfId="0" applyNumberFormat="1" applyFont="1" applyFill="1" applyBorder="1" applyAlignment="1">
      <alignment horizontal="center"/>
    </xf>
    <xf numFmtId="3" fontId="6" fillId="4" borderId="6" xfId="0" applyNumberFormat="1" applyFont="1" applyFill="1" applyBorder="1" applyAlignment="1">
      <alignment horizontal="left"/>
    </xf>
    <xf numFmtId="3" fontId="4" fillId="0" borderId="6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485"/>
  <sheetViews>
    <sheetView showGridLines="0" tabSelected="1" workbookViewId="0" topLeftCell="A350">
      <selection activeCell="F367" sqref="F367"/>
    </sheetView>
  </sheetViews>
  <sheetFormatPr defaultColWidth="8.7109375" defaultRowHeight="15" customHeight="1"/>
  <cols>
    <col min="1" max="1" width="35.28125" style="1" customWidth="1"/>
    <col min="2" max="6" width="11.7109375" style="19" customWidth="1"/>
    <col min="7" max="7" width="12.140625" style="19" customWidth="1"/>
    <col min="8" max="8" width="19.00390625" style="21" customWidth="1"/>
    <col min="9" max="9" width="14.7109375" style="1" customWidth="1"/>
    <col min="10" max="10" width="12.140625" style="1" customWidth="1"/>
    <col min="11" max="16384" width="22.00390625" style="1" customWidth="1"/>
  </cols>
  <sheetData>
    <row r="1" ht="15" customHeight="1">
      <c r="H1" s="135"/>
    </row>
    <row r="2" spans="3:8" ht="15" customHeight="1">
      <c r="C2" s="2" t="s">
        <v>0</v>
      </c>
      <c r="H2" s="142"/>
    </row>
    <row r="3" spans="1:8" ht="15" customHeight="1">
      <c r="A3" s="21"/>
      <c r="B3" s="2"/>
      <c r="H3" s="46"/>
    </row>
    <row r="4" spans="2:5" ht="15" customHeight="1">
      <c r="B4" s="1"/>
      <c r="C4" s="2" t="s">
        <v>209</v>
      </c>
      <c r="D4" s="3"/>
      <c r="E4" s="3"/>
    </row>
    <row r="5" spans="2:8" ht="15" customHeight="1">
      <c r="B5" s="1"/>
      <c r="C5" s="2"/>
      <c r="D5" s="48"/>
      <c r="E5" s="3"/>
      <c r="G5" s="138" t="s">
        <v>206</v>
      </c>
      <c r="H5" s="148" t="s">
        <v>217</v>
      </c>
    </row>
    <row r="6" spans="2:8" ht="15" customHeight="1">
      <c r="B6" s="2"/>
      <c r="C6" s="3"/>
      <c r="D6" s="3"/>
      <c r="E6" s="3"/>
      <c r="H6" s="139"/>
    </row>
    <row r="7" spans="1:8" ht="15" customHeight="1">
      <c r="A7" s="34" t="s">
        <v>102</v>
      </c>
      <c r="B7" s="35"/>
      <c r="C7" s="36"/>
      <c r="D7" s="39" t="s">
        <v>1</v>
      </c>
      <c r="E7" s="40"/>
      <c r="F7" s="42"/>
      <c r="G7" s="42"/>
      <c r="H7" s="140"/>
    </row>
    <row r="8" spans="1:8" ht="15" customHeight="1">
      <c r="A8" s="37"/>
      <c r="B8" s="38"/>
      <c r="C8" s="38"/>
      <c r="D8" s="38"/>
      <c r="E8" s="38"/>
      <c r="F8" s="38"/>
      <c r="G8" s="38"/>
      <c r="H8" s="113"/>
    </row>
    <row r="9" spans="1:8" ht="15" customHeight="1">
      <c r="A9" s="6" t="s">
        <v>92</v>
      </c>
      <c r="B9" s="7"/>
      <c r="C9" s="8" t="s">
        <v>93</v>
      </c>
      <c r="D9" s="9"/>
      <c r="E9" s="9"/>
      <c r="F9" s="43"/>
      <c r="G9" s="43"/>
      <c r="H9" s="114"/>
    </row>
    <row r="10" spans="1:7" ht="15" customHeight="1">
      <c r="A10" s="10"/>
      <c r="B10" s="11"/>
      <c r="C10" s="12"/>
      <c r="D10" s="12"/>
      <c r="E10" s="12"/>
      <c r="F10" s="44"/>
      <c r="G10" s="44"/>
    </row>
    <row r="11" spans="1:8" ht="15" customHeight="1">
      <c r="A11" s="13" t="s">
        <v>94</v>
      </c>
      <c r="B11" s="14"/>
      <c r="C11" s="15" t="s">
        <v>95</v>
      </c>
      <c r="D11" s="16"/>
      <c r="E11" s="16"/>
      <c r="F11" s="45"/>
      <c r="G11" s="45"/>
      <c r="H11" s="113"/>
    </row>
    <row r="12" spans="1:7" ht="15" customHeight="1">
      <c r="A12" s="10"/>
      <c r="B12" s="11"/>
      <c r="C12" s="4"/>
      <c r="D12" s="12"/>
      <c r="E12" s="12"/>
      <c r="F12" s="44"/>
      <c r="G12" s="44"/>
    </row>
    <row r="13" spans="1:8" ht="15" customHeight="1">
      <c r="A13" s="13" t="s">
        <v>96</v>
      </c>
      <c r="B13" s="14"/>
      <c r="C13" s="15" t="s">
        <v>2</v>
      </c>
      <c r="D13" s="16"/>
      <c r="E13" s="16"/>
      <c r="F13" s="45"/>
      <c r="G13" s="45"/>
      <c r="H13" s="113"/>
    </row>
    <row r="14" spans="1:7" ht="15" customHeight="1">
      <c r="A14" s="10"/>
      <c r="B14" s="11"/>
      <c r="C14" s="12"/>
      <c r="D14" s="12"/>
      <c r="E14" s="12"/>
      <c r="F14" s="44"/>
      <c r="G14" s="44"/>
    </row>
    <row r="15" spans="1:7" ht="15" customHeight="1">
      <c r="A15" s="17" t="s">
        <v>97</v>
      </c>
      <c r="B15" s="1"/>
      <c r="C15" s="4" t="s">
        <v>98</v>
      </c>
      <c r="D15" s="12"/>
      <c r="E15" s="12"/>
      <c r="F15" s="44"/>
      <c r="G15" s="44"/>
    </row>
    <row r="16" spans="1:8" ht="15" customHeight="1">
      <c r="A16" s="18"/>
      <c r="B16" s="14"/>
      <c r="C16" s="15" t="s">
        <v>99</v>
      </c>
      <c r="D16" s="16"/>
      <c r="E16" s="16"/>
      <c r="F16" s="45"/>
      <c r="G16" s="45"/>
      <c r="H16" s="113"/>
    </row>
    <row r="17" spans="1:8" ht="15" customHeight="1">
      <c r="A17" s="13" t="s">
        <v>100</v>
      </c>
      <c r="B17" s="14"/>
      <c r="C17" s="15" t="s">
        <v>101</v>
      </c>
      <c r="D17" s="16"/>
      <c r="E17" s="16"/>
      <c r="F17" s="45"/>
      <c r="G17" s="45"/>
      <c r="H17" s="113"/>
    </row>
    <row r="18" spans="1:8" ht="15" customHeight="1">
      <c r="A18" s="13"/>
      <c r="B18" s="14"/>
      <c r="C18" s="15"/>
      <c r="D18" s="16"/>
      <c r="E18" s="16"/>
      <c r="F18" s="45"/>
      <c r="G18" s="45"/>
      <c r="H18" s="113"/>
    </row>
    <row r="19" spans="1:9" s="27" customFormat="1" ht="15" customHeight="1">
      <c r="A19" s="22" t="s">
        <v>89</v>
      </c>
      <c r="B19" s="105"/>
      <c r="C19" s="147"/>
      <c r="D19" s="30"/>
      <c r="E19" s="145"/>
      <c r="F19" s="30"/>
      <c r="G19" s="30"/>
      <c r="H19" s="26" t="s">
        <v>127</v>
      </c>
      <c r="I19" s="23"/>
    </row>
    <row r="20" spans="1:10" s="28" customFormat="1" ht="15" customHeight="1">
      <c r="A20" s="26" t="s">
        <v>3</v>
      </c>
      <c r="B20" s="129" t="s">
        <v>4</v>
      </c>
      <c r="C20" s="128" t="s">
        <v>5</v>
      </c>
      <c r="D20" s="129" t="s">
        <v>6</v>
      </c>
      <c r="E20" s="128" t="s">
        <v>7</v>
      </c>
      <c r="F20" s="128" t="s">
        <v>8</v>
      </c>
      <c r="G20" s="128" t="s">
        <v>9</v>
      </c>
      <c r="H20" s="136">
        <v>2006</v>
      </c>
      <c r="I20" s="154">
        <v>2005</v>
      </c>
      <c r="J20" s="28" t="s">
        <v>215</v>
      </c>
    </row>
    <row r="21" spans="1:9" s="27" customFormat="1" ht="15" customHeight="1">
      <c r="A21" s="25"/>
      <c r="B21" s="52"/>
      <c r="C21" s="52"/>
      <c r="D21" s="53"/>
      <c r="E21" s="53"/>
      <c r="F21" s="53"/>
      <c r="G21" s="53"/>
      <c r="H21" s="136"/>
      <c r="I21" s="23"/>
    </row>
    <row r="22" spans="1:10" ht="15" customHeight="1">
      <c r="A22" s="116" t="s">
        <v>10</v>
      </c>
      <c r="B22" s="51">
        <f>B24+B28</f>
        <v>379500</v>
      </c>
      <c r="C22" s="51">
        <f>C24+C28</f>
        <v>86625</v>
      </c>
      <c r="D22" s="51"/>
      <c r="E22" s="51">
        <f>E24+E28</f>
        <v>136675</v>
      </c>
      <c r="F22" s="51">
        <f>F24+F28</f>
        <v>375000</v>
      </c>
      <c r="G22" s="51">
        <f>G24+G28</f>
        <v>1955000</v>
      </c>
      <c r="H22" s="51">
        <f>SUM(B22:G22)</f>
        <v>2932800</v>
      </c>
      <c r="I22" s="155">
        <v>2955850</v>
      </c>
      <c r="J22" s="1">
        <f>(H22-I22)/I22*100</f>
        <v>-0.779809530253565</v>
      </c>
    </row>
    <row r="23" spans="1:12" s="21" customFormat="1" ht="15" customHeight="1">
      <c r="A23" s="31" t="s">
        <v>90</v>
      </c>
      <c r="B23" s="54"/>
      <c r="C23" s="51"/>
      <c r="D23" s="55"/>
      <c r="E23" s="55"/>
      <c r="F23" s="55"/>
      <c r="G23" s="55"/>
      <c r="H23" s="51"/>
      <c r="I23" s="67"/>
      <c r="J23" s="1"/>
      <c r="K23" s="83"/>
      <c r="L23" s="47"/>
    </row>
    <row r="24" spans="1:12" ht="15" customHeight="1">
      <c r="A24" s="76" t="s">
        <v>165</v>
      </c>
      <c r="B24" s="56">
        <v>379500</v>
      </c>
      <c r="C24" s="56">
        <v>86625</v>
      </c>
      <c r="D24" s="107"/>
      <c r="E24" s="107"/>
      <c r="F24" s="107"/>
      <c r="G24" s="107"/>
      <c r="H24" s="51">
        <f aca="true" t="shared" si="0" ref="H24:H29">SUM(B24:G24)</f>
        <v>466125</v>
      </c>
      <c r="I24" s="67">
        <v>467500</v>
      </c>
      <c r="J24" s="1">
        <f aca="true" t="shared" si="1" ref="J24:J85">(H24-I24)/I24*100</f>
        <v>-0.29411764705882354</v>
      </c>
      <c r="K24" s="83"/>
      <c r="L24" s="47"/>
    </row>
    <row r="25" spans="1:12" ht="15" customHeight="1">
      <c r="A25" s="76" t="s">
        <v>203</v>
      </c>
      <c r="B25" s="53">
        <v>666</v>
      </c>
      <c r="C25" s="53">
        <v>105</v>
      </c>
      <c r="D25" s="107"/>
      <c r="E25" s="107"/>
      <c r="F25" s="107"/>
      <c r="G25" s="107"/>
      <c r="H25" s="51">
        <f t="shared" si="0"/>
        <v>771</v>
      </c>
      <c r="I25" s="67">
        <v>747</v>
      </c>
      <c r="J25" s="1">
        <f t="shared" si="1"/>
        <v>3.2128514056224895</v>
      </c>
      <c r="K25" s="83"/>
      <c r="L25" s="47"/>
    </row>
    <row r="26" spans="1:12" ht="15" customHeight="1">
      <c r="A26" s="76" t="s">
        <v>163</v>
      </c>
      <c r="B26" s="53">
        <f>B24/B25</f>
        <v>569.8198198198198</v>
      </c>
      <c r="C26" s="53">
        <f>C24/C25</f>
        <v>825</v>
      </c>
      <c r="D26" s="107"/>
      <c r="E26" s="107"/>
      <c r="F26" s="107"/>
      <c r="G26" s="107"/>
      <c r="H26" s="51">
        <f>H24/H25</f>
        <v>604.5719844357976</v>
      </c>
      <c r="I26" s="67">
        <v>626</v>
      </c>
      <c r="J26" s="1">
        <f t="shared" si="1"/>
        <v>-3.4230056811824894</v>
      </c>
      <c r="K26" s="83"/>
      <c r="L26" s="47"/>
    </row>
    <row r="27" spans="1:9" ht="15" customHeight="1">
      <c r="A27" s="77" t="s">
        <v>11</v>
      </c>
      <c r="B27" s="53"/>
      <c r="C27" s="53"/>
      <c r="D27" s="53"/>
      <c r="E27" s="53"/>
      <c r="F27" s="51"/>
      <c r="G27" s="53"/>
      <c r="H27" s="51"/>
      <c r="I27" s="155"/>
    </row>
    <row r="28" spans="1:10" ht="15" customHeight="1">
      <c r="A28" s="76" t="s">
        <v>166</v>
      </c>
      <c r="B28" s="56"/>
      <c r="C28" s="56"/>
      <c r="D28" s="107"/>
      <c r="E28" s="56">
        <v>136675</v>
      </c>
      <c r="F28" s="56">
        <v>375000</v>
      </c>
      <c r="G28" s="56">
        <v>1955000</v>
      </c>
      <c r="H28" s="51">
        <f t="shared" si="0"/>
        <v>2466675</v>
      </c>
      <c r="I28" s="155">
        <v>2488350</v>
      </c>
      <c r="J28" s="1">
        <f t="shared" si="1"/>
        <v>-0.8710591355717645</v>
      </c>
    </row>
    <row r="29" spans="1:10" ht="15" customHeight="1">
      <c r="A29" s="76" t="s">
        <v>203</v>
      </c>
      <c r="B29" s="53"/>
      <c r="C29" s="53"/>
      <c r="D29" s="107"/>
      <c r="E29" s="90">
        <v>124.25</v>
      </c>
      <c r="F29" s="53">
        <v>625</v>
      </c>
      <c r="G29" s="53">
        <v>1955</v>
      </c>
      <c r="H29" s="51">
        <f t="shared" si="0"/>
        <v>2704.25</v>
      </c>
      <c r="I29" s="155">
        <v>2771</v>
      </c>
      <c r="J29" s="1">
        <f t="shared" si="1"/>
        <v>-2.4088776614940457</v>
      </c>
    </row>
    <row r="30" spans="1:10" ht="15" customHeight="1">
      <c r="A30" s="76" t="s">
        <v>163</v>
      </c>
      <c r="B30" s="53"/>
      <c r="C30" s="53"/>
      <c r="D30" s="107"/>
      <c r="E30" s="53">
        <f>E28/E29</f>
        <v>1100</v>
      </c>
      <c r="F30" s="53">
        <f>F28/F29</f>
        <v>600</v>
      </c>
      <c r="G30" s="53">
        <f>G28/G29</f>
        <v>1000</v>
      </c>
      <c r="H30" s="51">
        <f>H28/H29</f>
        <v>912.147545530184</v>
      </c>
      <c r="I30" s="155">
        <v>898</v>
      </c>
      <c r="J30" s="1">
        <f t="shared" si="1"/>
        <v>1.575450504474827</v>
      </c>
    </row>
    <row r="31" spans="1:9" ht="15" customHeight="1">
      <c r="A31" s="76"/>
      <c r="B31" s="53"/>
      <c r="C31" s="53"/>
      <c r="D31" s="53"/>
      <c r="E31" s="53"/>
      <c r="F31" s="53"/>
      <c r="G31" s="53"/>
      <c r="H31" s="51"/>
      <c r="I31" s="155"/>
    </row>
    <row r="32" spans="1:10" ht="15" customHeight="1">
      <c r="A32" s="101" t="s">
        <v>12</v>
      </c>
      <c r="B32" s="51">
        <f>B34+B38</f>
        <v>2168400</v>
      </c>
      <c r="C32" s="51">
        <f>C34+C38</f>
        <v>880000</v>
      </c>
      <c r="D32" s="51">
        <f>D34</f>
        <v>22800</v>
      </c>
      <c r="E32" s="51">
        <f>E34+E38</f>
        <v>2153900</v>
      </c>
      <c r="F32" s="51">
        <f>F34+F38</f>
        <v>360600</v>
      </c>
      <c r="G32" s="51">
        <f>G34+G38</f>
        <v>95000</v>
      </c>
      <c r="H32" s="51">
        <f>SUM(B32:G32)</f>
        <v>5680700</v>
      </c>
      <c r="I32" s="155">
        <v>7621550</v>
      </c>
      <c r="J32" s="1">
        <f t="shared" si="1"/>
        <v>-25.465292492996834</v>
      </c>
    </row>
    <row r="33" spans="1:9" ht="15" customHeight="1">
      <c r="A33" s="77" t="s">
        <v>13</v>
      </c>
      <c r="B33" s="53"/>
      <c r="C33" s="53"/>
      <c r="D33" s="56"/>
      <c r="E33" s="53"/>
      <c r="F33" s="51"/>
      <c r="G33" s="53"/>
      <c r="H33" s="51"/>
      <c r="I33" s="155"/>
    </row>
    <row r="34" spans="1:10" ht="15" customHeight="1">
      <c r="A34" s="76" t="s">
        <v>165</v>
      </c>
      <c r="B34" s="107"/>
      <c r="C34" s="53">
        <v>28000</v>
      </c>
      <c r="D34" s="53">
        <v>22800</v>
      </c>
      <c r="E34" s="81">
        <v>21000</v>
      </c>
      <c r="F34" s="53">
        <v>360600</v>
      </c>
      <c r="G34" s="53">
        <v>95000</v>
      </c>
      <c r="H34" s="51">
        <f aca="true" t="shared" si="2" ref="H34:H39">SUM(B34:G34)</f>
        <v>527400</v>
      </c>
      <c r="I34" s="155">
        <v>228150</v>
      </c>
      <c r="J34" s="1">
        <f t="shared" si="1"/>
        <v>131.16370808678502</v>
      </c>
    </row>
    <row r="35" spans="1:10" ht="15" customHeight="1">
      <c r="A35" s="76" t="s">
        <v>203</v>
      </c>
      <c r="B35" s="107"/>
      <c r="C35" s="53">
        <v>40</v>
      </c>
      <c r="D35" s="56">
        <v>24</v>
      </c>
      <c r="E35" s="58">
        <v>25</v>
      </c>
      <c r="F35" s="53">
        <v>601</v>
      </c>
      <c r="G35" s="53">
        <v>95</v>
      </c>
      <c r="H35" s="51">
        <f t="shared" si="2"/>
        <v>785</v>
      </c>
      <c r="I35" s="155">
        <v>282</v>
      </c>
      <c r="J35" s="1">
        <f t="shared" si="1"/>
        <v>178.36879432624113</v>
      </c>
    </row>
    <row r="36" spans="1:10" ht="15" customHeight="1">
      <c r="A36" s="76" t="s">
        <v>163</v>
      </c>
      <c r="B36" s="107"/>
      <c r="C36" s="53">
        <f aca="true" t="shared" si="3" ref="C36:H36">C34/C35</f>
        <v>700</v>
      </c>
      <c r="D36" s="53">
        <f t="shared" si="3"/>
        <v>950</v>
      </c>
      <c r="E36" s="53">
        <f t="shared" si="3"/>
        <v>840</v>
      </c>
      <c r="F36" s="53">
        <f t="shared" si="3"/>
        <v>600</v>
      </c>
      <c r="G36" s="53">
        <f t="shared" si="3"/>
        <v>1000</v>
      </c>
      <c r="H36" s="51">
        <f t="shared" si="3"/>
        <v>671.8471337579617</v>
      </c>
      <c r="I36" s="155">
        <v>809</v>
      </c>
      <c r="J36" s="1">
        <f t="shared" si="1"/>
        <v>-16.953382724603</v>
      </c>
    </row>
    <row r="37" spans="1:9" ht="15" customHeight="1">
      <c r="A37" s="77" t="s">
        <v>14</v>
      </c>
      <c r="B37" s="107"/>
      <c r="C37" s="53"/>
      <c r="D37" s="53"/>
      <c r="E37" s="53"/>
      <c r="F37" s="53"/>
      <c r="G37" s="53"/>
      <c r="H37" s="51"/>
      <c r="I37" s="155"/>
    </row>
    <row r="38" spans="1:10" ht="15" customHeight="1">
      <c r="A38" s="76" t="s">
        <v>165</v>
      </c>
      <c r="B38" s="53">
        <v>2168400</v>
      </c>
      <c r="C38" s="53">
        <v>852000</v>
      </c>
      <c r="D38" s="53"/>
      <c r="E38" s="53">
        <v>2132900</v>
      </c>
      <c r="F38" s="107"/>
      <c r="G38" s="107"/>
      <c r="H38" s="51">
        <f t="shared" si="2"/>
        <v>5153300</v>
      </c>
      <c r="I38" s="155">
        <v>7393400</v>
      </c>
      <c r="J38" s="1">
        <f t="shared" si="1"/>
        <v>-30.298644737198043</v>
      </c>
    </row>
    <row r="39" spans="1:10" ht="15" customHeight="1">
      <c r="A39" s="76" t="s">
        <v>203</v>
      </c>
      <c r="B39" s="53">
        <v>4776</v>
      </c>
      <c r="C39" s="53">
        <v>1065</v>
      </c>
      <c r="D39" s="53"/>
      <c r="E39" s="53">
        <v>2474</v>
      </c>
      <c r="F39" s="107"/>
      <c r="G39" s="107"/>
      <c r="H39" s="51">
        <f t="shared" si="2"/>
        <v>8315</v>
      </c>
      <c r="I39" s="155">
        <v>9745</v>
      </c>
      <c r="J39" s="1">
        <f t="shared" si="1"/>
        <v>-14.674191893278604</v>
      </c>
    </row>
    <row r="40" spans="1:10" ht="15" customHeight="1">
      <c r="A40" s="76" t="s">
        <v>163</v>
      </c>
      <c r="B40" s="53">
        <f>B38/B39</f>
        <v>454.02010050251255</v>
      </c>
      <c r="C40" s="53">
        <f>C38/C39</f>
        <v>800</v>
      </c>
      <c r="D40" s="53"/>
      <c r="E40" s="53">
        <f>E38/E39</f>
        <v>862.1261115602264</v>
      </c>
      <c r="F40" s="107"/>
      <c r="G40" s="107"/>
      <c r="H40" s="51">
        <f>H38/H39</f>
        <v>619.7594708358389</v>
      </c>
      <c r="I40" s="155">
        <v>759</v>
      </c>
      <c r="J40" s="1">
        <f t="shared" si="1"/>
        <v>-18.345260759441516</v>
      </c>
    </row>
    <row r="41" spans="1:9" ht="15" customHeight="1">
      <c r="A41" s="76"/>
      <c r="B41" s="53"/>
      <c r="C41" s="53"/>
      <c r="D41" s="53"/>
      <c r="E41" s="53"/>
      <c r="F41" s="53"/>
      <c r="G41" s="56"/>
      <c r="H41" s="55"/>
      <c r="I41" s="155"/>
    </row>
    <row r="42" spans="1:9" ht="15" customHeight="1">
      <c r="A42" s="101" t="s">
        <v>15</v>
      </c>
      <c r="B42" s="53"/>
      <c r="C42" s="51"/>
      <c r="D42" s="53"/>
      <c r="E42" s="55"/>
      <c r="F42" s="53"/>
      <c r="G42" s="53"/>
      <c r="H42" s="54"/>
      <c r="I42" s="155"/>
    </row>
    <row r="43" spans="1:10" ht="15" customHeight="1">
      <c r="A43" s="76" t="s">
        <v>165</v>
      </c>
      <c r="B43" s="107"/>
      <c r="C43" s="53"/>
      <c r="D43" s="107"/>
      <c r="E43" s="81">
        <v>4907100</v>
      </c>
      <c r="F43" s="107"/>
      <c r="G43" s="107"/>
      <c r="H43" s="54">
        <f>SUM(B43:G43)</f>
        <v>4907100</v>
      </c>
      <c r="I43" s="155">
        <v>5049000</v>
      </c>
      <c r="J43" s="1">
        <f t="shared" si="1"/>
        <v>-2.8104575163398695</v>
      </c>
    </row>
    <row r="44" spans="1:10" ht="15" customHeight="1">
      <c r="A44" s="76" t="s">
        <v>203</v>
      </c>
      <c r="B44" s="107"/>
      <c r="C44" s="53"/>
      <c r="D44" s="107"/>
      <c r="E44" s="53">
        <v>5320</v>
      </c>
      <c r="F44" s="107"/>
      <c r="G44" s="107"/>
      <c r="H44" s="54">
        <f>SUM(B44:G44)</f>
        <v>5320</v>
      </c>
      <c r="I44" s="155">
        <v>5091</v>
      </c>
      <c r="J44" s="1">
        <f t="shared" si="1"/>
        <v>4.498133961893537</v>
      </c>
    </row>
    <row r="45" spans="1:10" ht="15" customHeight="1">
      <c r="A45" s="76" t="s">
        <v>163</v>
      </c>
      <c r="B45" s="107"/>
      <c r="C45" s="53"/>
      <c r="D45" s="107"/>
      <c r="E45" s="53">
        <f>E43/E44</f>
        <v>922.3872180451128</v>
      </c>
      <c r="F45" s="107"/>
      <c r="G45" s="107"/>
      <c r="H45" s="55">
        <f>H43/H44</f>
        <v>922.3872180451128</v>
      </c>
      <c r="I45" s="155">
        <v>992</v>
      </c>
      <c r="J45" s="1">
        <f t="shared" si="1"/>
        <v>-7.017417535774915</v>
      </c>
    </row>
    <row r="46" spans="1:9" ht="15" customHeight="1">
      <c r="A46" s="32"/>
      <c r="B46" s="53"/>
      <c r="C46" s="53"/>
      <c r="D46" s="53"/>
      <c r="E46" s="53"/>
      <c r="F46" s="53"/>
      <c r="G46" s="53"/>
      <c r="H46" s="54"/>
      <c r="I46" s="155"/>
    </row>
    <row r="47" spans="1:9" ht="15" customHeight="1">
      <c r="A47" s="75" t="s">
        <v>213</v>
      </c>
      <c r="B47" s="53"/>
      <c r="C47" s="53"/>
      <c r="D47" s="53"/>
      <c r="E47" s="53"/>
      <c r="F47" s="53"/>
      <c r="G47" s="53"/>
      <c r="H47" s="54"/>
      <c r="I47" s="155"/>
    </row>
    <row r="48" spans="1:9" ht="15" customHeight="1">
      <c r="A48" s="76" t="s">
        <v>165</v>
      </c>
      <c r="B48" s="53">
        <v>251000</v>
      </c>
      <c r="C48" s="53">
        <v>76000</v>
      </c>
      <c r="D48" s="53"/>
      <c r="E48" s="53"/>
      <c r="F48" s="53"/>
      <c r="G48" s="53"/>
      <c r="H48" s="54">
        <f>SUM(B48:G48)</f>
        <v>327000</v>
      </c>
      <c r="I48" s="155"/>
    </row>
    <row r="49" spans="1:9" ht="15" customHeight="1">
      <c r="A49" s="76" t="s">
        <v>203</v>
      </c>
      <c r="B49" s="53">
        <v>502</v>
      </c>
      <c r="C49" s="53">
        <v>95</v>
      </c>
      <c r="D49" s="53"/>
      <c r="E49" s="53"/>
      <c r="F49" s="53"/>
      <c r="G49" s="53"/>
      <c r="H49" s="54">
        <f>SUM(B49:G49)</f>
        <v>597</v>
      </c>
      <c r="I49" s="155"/>
    </row>
    <row r="50" spans="1:9" ht="15" customHeight="1">
      <c r="A50" s="76" t="s">
        <v>163</v>
      </c>
      <c r="B50" s="53">
        <f>B48/B49</f>
        <v>500</v>
      </c>
      <c r="C50" s="53">
        <f>C48/C49</f>
        <v>800</v>
      </c>
      <c r="D50" s="53"/>
      <c r="E50" s="53"/>
      <c r="F50" s="53"/>
      <c r="G50" s="53"/>
      <c r="H50" s="54">
        <f>H48/H49</f>
        <v>547.7386934673367</v>
      </c>
      <c r="I50" s="155"/>
    </row>
    <row r="51" spans="1:9" ht="15" customHeight="1">
      <c r="A51" s="32"/>
      <c r="B51" s="53"/>
      <c r="C51" s="53"/>
      <c r="D51" s="53"/>
      <c r="E51" s="53"/>
      <c r="F51" s="53"/>
      <c r="G51" s="53"/>
      <c r="H51" s="54"/>
      <c r="I51" s="155"/>
    </row>
    <row r="52" spans="1:10" ht="15" customHeight="1">
      <c r="A52" s="101" t="s">
        <v>133</v>
      </c>
      <c r="B52" s="53"/>
      <c r="C52" s="53"/>
      <c r="D52" s="53"/>
      <c r="E52" s="53">
        <f>E53+E55</f>
        <v>627425</v>
      </c>
      <c r="F52" s="53">
        <f>F53+F55</f>
        <v>61800</v>
      </c>
      <c r="G52" s="53"/>
      <c r="H52" s="54">
        <f>H53+H55</f>
        <v>689225</v>
      </c>
      <c r="I52" s="155">
        <v>1144700</v>
      </c>
      <c r="J52" s="1">
        <f t="shared" si="1"/>
        <v>-39.789901284179265</v>
      </c>
    </row>
    <row r="53" spans="1:9" ht="15" customHeight="1">
      <c r="A53" s="74" t="s">
        <v>103</v>
      </c>
      <c r="B53" s="53"/>
      <c r="C53" s="53"/>
      <c r="D53" s="107"/>
      <c r="E53" s="107">
        <v>506700</v>
      </c>
      <c r="F53" s="107">
        <v>61800</v>
      </c>
      <c r="G53" s="107"/>
      <c r="H53" s="54">
        <f>SUM(E53:F53)</f>
        <v>568500</v>
      </c>
      <c r="I53" s="155"/>
    </row>
    <row r="54" spans="1:10" ht="15" customHeight="1">
      <c r="A54" s="76" t="s">
        <v>203</v>
      </c>
      <c r="B54" s="53"/>
      <c r="C54" s="53"/>
      <c r="D54" s="107"/>
      <c r="E54" s="107">
        <v>900</v>
      </c>
      <c r="F54" s="107">
        <v>103</v>
      </c>
      <c r="G54" s="107"/>
      <c r="H54" s="54">
        <f>SUM(B54:G54)</f>
        <v>1003</v>
      </c>
      <c r="I54" s="155">
        <v>1391</v>
      </c>
      <c r="J54" s="1">
        <f t="shared" si="1"/>
        <v>-27.893601725377426</v>
      </c>
    </row>
    <row r="55" spans="1:9" ht="15" customHeight="1">
      <c r="A55" s="76" t="s">
        <v>214</v>
      </c>
      <c r="B55" s="53"/>
      <c r="C55" s="53"/>
      <c r="D55" s="107"/>
      <c r="E55" s="107">
        <v>120725</v>
      </c>
      <c r="F55" s="107"/>
      <c r="G55" s="107"/>
      <c r="H55" s="54">
        <f>E55</f>
        <v>120725</v>
      </c>
      <c r="I55" s="155"/>
    </row>
    <row r="56" spans="1:9" ht="15" customHeight="1">
      <c r="A56" s="76" t="s">
        <v>203</v>
      </c>
      <c r="B56" s="53"/>
      <c r="C56" s="53"/>
      <c r="D56" s="53"/>
      <c r="E56" s="90">
        <v>109.75</v>
      </c>
      <c r="F56" s="53"/>
      <c r="G56" s="53"/>
      <c r="H56" s="54">
        <f>E56</f>
        <v>109.75</v>
      </c>
      <c r="I56" s="155"/>
    </row>
    <row r="57" spans="1:9" ht="15" customHeight="1">
      <c r="A57" s="76"/>
      <c r="B57" s="53"/>
      <c r="C57" s="53"/>
      <c r="D57" s="53"/>
      <c r="E57" s="53"/>
      <c r="F57" s="53"/>
      <c r="G57" s="53"/>
      <c r="H57" s="54"/>
      <c r="I57" s="155"/>
    </row>
    <row r="58" spans="1:10" ht="15" customHeight="1">
      <c r="A58" s="101" t="s">
        <v>16</v>
      </c>
      <c r="B58" s="51">
        <f aca="true" t="shared" si="4" ref="B58:G58">B60+B64</f>
        <v>7003400</v>
      </c>
      <c r="C58" s="51">
        <f t="shared" si="4"/>
        <v>2638000</v>
      </c>
      <c r="D58" s="51">
        <f t="shared" si="4"/>
        <v>279866</v>
      </c>
      <c r="E58" s="51">
        <f t="shared" si="4"/>
        <v>43943950</v>
      </c>
      <c r="F58" s="51">
        <f t="shared" si="4"/>
        <v>519200</v>
      </c>
      <c r="G58" s="51">
        <f t="shared" si="4"/>
        <v>8222400</v>
      </c>
      <c r="H58" s="51">
        <f>SUM(B58:G58)</f>
        <v>62606816</v>
      </c>
      <c r="I58" s="155">
        <v>76376425</v>
      </c>
      <c r="J58" s="1">
        <f t="shared" si="1"/>
        <v>-18.02861157745993</v>
      </c>
    </row>
    <row r="59" spans="1:9" ht="15" customHeight="1">
      <c r="A59" s="77" t="s">
        <v>17</v>
      </c>
      <c r="B59" s="56"/>
      <c r="C59" s="56"/>
      <c r="D59" s="56"/>
      <c r="E59" s="56"/>
      <c r="F59" s="56"/>
      <c r="G59" s="56"/>
      <c r="H59" s="51"/>
      <c r="I59" s="155"/>
    </row>
    <row r="60" spans="1:10" ht="15" customHeight="1">
      <c r="A60" s="76" t="s">
        <v>167</v>
      </c>
      <c r="B60" s="57"/>
      <c r="C60" s="57"/>
      <c r="D60" s="57">
        <v>279866</v>
      </c>
      <c r="E60" s="57">
        <v>384750</v>
      </c>
      <c r="F60" s="57">
        <v>519200</v>
      </c>
      <c r="G60" s="57">
        <v>8222400</v>
      </c>
      <c r="H60" s="51">
        <f aca="true" t="shared" si="5" ref="H60:H65">SUM(B60:G60)</f>
        <v>9406216</v>
      </c>
      <c r="I60" s="155">
        <v>11075944</v>
      </c>
      <c r="J60" s="1">
        <f t="shared" si="1"/>
        <v>-15.07526581932881</v>
      </c>
    </row>
    <row r="61" spans="1:10" ht="15" customHeight="1">
      <c r="A61" s="76" t="s">
        <v>204</v>
      </c>
      <c r="B61" s="53"/>
      <c r="C61" s="53"/>
      <c r="D61" s="53">
        <v>175</v>
      </c>
      <c r="E61" s="90">
        <v>385.75</v>
      </c>
      <c r="F61" s="53">
        <v>472</v>
      </c>
      <c r="G61" s="53">
        <v>4568</v>
      </c>
      <c r="H61" s="51">
        <f t="shared" si="5"/>
        <v>5600.75</v>
      </c>
      <c r="I61" s="155">
        <v>6939</v>
      </c>
      <c r="J61" s="1">
        <f t="shared" si="1"/>
        <v>-19.28592016140654</v>
      </c>
    </row>
    <row r="62" spans="1:10" ht="15" customHeight="1">
      <c r="A62" s="76" t="s">
        <v>163</v>
      </c>
      <c r="B62" s="53"/>
      <c r="C62" s="53"/>
      <c r="D62" s="53">
        <f>D60/D61</f>
        <v>1599.2342857142858</v>
      </c>
      <c r="E62" s="53">
        <f>E60/E61</f>
        <v>997.4076474400518</v>
      </c>
      <c r="F62" s="53">
        <f>F60/F61</f>
        <v>1100</v>
      </c>
      <c r="G62" s="53">
        <f>G60/G61</f>
        <v>1800</v>
      </c>
      <c r="H62" s="51">
        <f>H60/H61</f>
        <v>1679.456501361425</v>
      </c>
      <c r="I62" s="155">
        <v>1596</v>
      </c>
      <c r="J62" s="1">
        <f t="shared" si="1"/>
        <v>5.229104095327375</v>
      </c>
    </row>
    <row r="63" spans="1:9" ht="15" customHeight="1">
      <c r="A63" s="77" t="s">
        <v>20</v>
      </c>
      <c r="B63" s="53"/>
      <c r="C63" s="53"/>
      <c r="D63" s="53"/>
      <c r="E63" s="53"/>
      <c r="F63" s="53"/>
      <c r="G63" s="53"/>
      <c r="H63" s="51"/>
      <c r="I63" s="155"/>
    </row>
    <row r="64" spans="1:10" ht="15" customHeight="1">
      <c r="A64" s="76" t="s">
        <v>18</v>
      </c>
      <c r="B64" s="57">
        <v>7003400</v>
      </c>
      <c r="C64" s="57">
        <v>2638000</v>
      </c>
      <c r="D64" s="57"/>
      <c r="E64" s="57">
        <v>43559200</v>
      </c>
      <c r="F64" s="107"/>
      <c r="G64" s="107"/>
      <c r="H64" s="51">
        <f t="shared" si="5"/>
        <v>53200600</v>
      </c>
      <c r="I64" s="155">
        <v>65300481</v>
      </c>
      <c r="J64" s="1">
        <f t="shared" si="1"/>
        <v>-18.529543450070452</v>
      </c>
    </row>
    <row r="65" spans="1:10" ht="15" customHeight="1">
      <c r="A65" s="76" t="s">
        <v>204</v>
      </c>
      <c r="B65" s="53">
        <v>3466</v>
      </c>
      <c r="C65" s="53">
        <v>2461</v>
      </c>
      <c r="D65" s="53"/>
      <c r="E65" s="53">
        <v>14475</v>
      </c>
      <c r="F65" s="107"/>
      <c r="G65" s="107"/>
      <c r="H65" s="51">
        <f t="shared" si="5"/>
        <v>20402</v>
      </c>
      <c r="I65" s="155">
        <v>22352</v>
      </c>
      <c r="J65" s="1">
        <f t="shared" si="1"/>
        <v>-8.72405153901217</v>
      </c>
    </row>
    <row r="66" spans="1:10" ht="15" customHeight="1">
      <c r="A66" s="76" t="s">
        <v>163</v>
      </c>
      <c r="B66" s="53">
        <f>B64/B65</f>
        <v>2020.600115406809</v>
      </c>
      <c r="C66" s="53">
        <f>C64/C65</f>
        <v>1071.9219829337667</v>
      </c>
      <c r="D66" s="53"/>
      <c r="E66" s="53">
        <f>E64/E65</f>
        <v>3009.2711571675304</v>
      </c>
      <c r="F66" s="107"/>
      <c r="G66" s="107"/>
      <c r="H66" s="51">
        <f>H64/H65</f>
        <v>2607.6169003038917</v>
      </c>
      <c r="I66" s="155">
        <v>2921</v>
      </c>
      <c r="J66" s="1">
        <f t="shared" si="1"/>
        <v>-10.72862374858296</v>
      </c>
    </row>
    <row r="67" spans="1:9" ht="15" customHeight="1">
      <c r="A67" s="76"/>
      <c r="B67" s="53"/>
      <c r="C67" s="53"/>
      <c r="D67" s="53"/>
      <c r="E67" s="53"/>
      <c r="F67" s="53"/>
      <c r="G67" s="56"/>
      <c r="H67" s="51"/>
      <c r="I67" s="155"/>
    </row>
    <row r="68" spans="1:10" ht="15" customHeight="1">
      <c r="A68" s="49" t="s">
        <v>188</v>
      </c>
      <c r="B68" s="53">
        <f>B70+B74</f>
        <v>4703000</v>
      </c>
      <c r="C68" s="53"/>
      <c r="D68" s="53"/>
      <c r="E68" s="53">
        <f>E70+E74</f>
        <v>432500</v>
      </c>
      <c r="F68" s="53">
        <f>F70+F74</f>
        <v>858000</v>
      </c>
      <c r="G68" s="53">
        <f>G70+G74</f>
        <v>12650400</v>
      </c>
      <c r="H68" s="51">
        <f>SUM(B68:G68)</f>
        <v>18643900</v>
      </c>
      <c r="I68" s="155">
        <v>27767130</v>
      </c>
      <c r="J68" s="1">
        <f t="shared" si="1"/>
        <v>-32.85622244718846</v>
      </c>
    </row>
    <row r="69" spans="1:9" ht="15" customHeight="1">
      <c r="A69" s="77" t="s">
        <v>17</v>
      </c>
      <c r="B69" s="107"/>
      <c r="C69" s="53"/>
      <c r="D69" s="53"/>
      <c r="E69" s="53"/>
      <c r="F69" s="53"/>
      <c r="G69" s="56"/>
      <c r="H69" s="51"/>
      <c r="I69" s="155"/>
    </row>
    <row r="70" spans="1:10" ht="15" customHeight="1">
      <c r="A70" s="76" t="s">
        <v>167</v>
      </c>
      <c r="B70" s="107"/>
      <c r="C70" s="53"/>
      <c r="D70" s="107"/>
      <c r="E70" s="107">
        <v>432500</v>
      </c>
      <c r="F70" s="53">
        <v>858000</v>
      </c>
      <c r="G70" s="107">
        <v>12650400</v>
      </c>
      <c r="H70" s="51">
        <f aca="true" t="shared" si="6" ref="H70:H75">SUM(B70:G70)</f>
        <v>13940900</v>
      </c>
      <c r="I70" s="155">
        <v>16716250</v>
      </c>
      <c r="J70" s="1">
        <f t="shared" si="1"/>
        <v>-16.60270694683317</v>
      </c>
    </row>
    <row r="71" spans="1:10" ht="15" customHeight="1">
      <c r="A71" s="76" t="s">
        <v>203</v>
      </c>
      <c r="B71" s="107"/>
      <c r="C71" s="53"/>
      <c r="D71" s="107"/>
      <c r="E71" s="152">
        <v>432.5</v>
      </c>
      <c r="F71" s="53">
        <v>792</v>
      </c>
      <c r="G71" s="107">
        <v>7028</v>
      </c>
      <c r="H71" s="51">
        <f t="shared" si="6"/>
        <v>8252.5</v>
      </c>
      <c r="I71" s="155">
        <v>10476</v>
      </c>
      <c r="J71" s="1">
        <f t="shared" si="1"/>
        <v>-21.224704085528828</v>
      </c>
    </row>
    <row r="72" spans="1:10" ht="15" customHeight="1">
      <c r="A72" s="76" t="s">
        <v>163</v>
      </c>
      <c r="B72" s="107"/>
      <c r="C72" s="53"/>
      <c r="D72" s="107"/>
      <c r="E72" s="107">
        <f>E70/E71</f>
        <v>1000</v>
      </c>
      <c r="F72" s="107">
        <f>F70/F71</f>
        <v>1083.3333333333333</v>
      </c>
      <c r="G72" s="107">
        <f>G70/G71</f>
        <v>1800</v>
      </c>
      <c r="H72" s="51"/>
      <c r="I72" s="155">
        <v>1596</v>
      </c>
      <c r="J72" s="1">
        <f t="shared" si="1"/>
        <v>-100</v>
      </c>
    </row>
    <row r="73" spans="1:9" ht="15" customHeight="1">
      <c r="A73" s="77" t="s">
        <v>20</v>
      </c>
      <c r="B73" s="107"/>
      <c r="C73" s="53"/>
      <c r="D73" s="53"/>
      <c r="E73" s="53"/>
      <c r="F73" s="53"/>
      <c r="G73" s="56"/>
      <c r="H73" s="51"/>
      <c r="I73" s="155"/>
    </row>
    <row r="74" spans="1:10" ht="15" customHeight="1">
      <c r="A74" s="76" t="s">
        <v>18</v>
      </c>
      <c r="B74" s="110">
        <v>4703000</v>
      </c>
      <c r="C74" s="53">
        <v>220000</v>
      </c>
      <c r="D74" s="107"/>
      <c r="E74" s="107"/>
      <c r="F74" s="107"/>
      <c r="G74" s="107"/>
      <c r="H74" s="51">
        <f t="shared" si="6"/>
        <v>4923000</v>
      </c>
      <c r="I74" s="155">
        <v>11050880</v>
      </c>
      <c r="J74" s="1">
        <f t="shared" si="1"/>
        <v>-55.45151155383101</v>
      </c>
    </row>
    <row r="75" spans="1:10" ht="15" customHeight="1">
      <c r="A75" s="76" t="s">
        <v>203</v>
      </c>
      <c r="B75" s="110">
        <v>2233</v>
      </c>
      <c r="C75" s="53">
        <v>200</v>
      </c>
      <c r="D75" s="107"/>
      <c r="E75" s="107"/>
      <c r="F75" s="107"/>
      <c r="G75" s="107"/>
      <c r="H75" s="51">
        <f t="shared" si="6"/>
        <v>2433</v>
      </c>
      <c r="I75" s="155">
        <v>4777</v>
      </c>
      <c r="J75" s="1">
        <f t="shared" si="1"/>
        <v>-49.06845300397739</v>
      </c>
    </row>
    <row r="76" spans="1:10" ht="15" customHeight="1">
      <c r="A76" s="76" t="s">
        <v>163</v>
      </c>
      <c r="B76" s="107">
        <f>B74/B75</f>
        <v>2106.1352440662786</v>
      </c>
      <c r="C76" s="53">
        <f>C74/C75</f>
        <v>1100</v>
      </c>
      <c r="D76" s="107"/>
      <c r="E76" s="107"/>
      <c r="F76" s="107"/>
      <c r="G76" s="107"/>
      <c r="H76" s="55">
        <f>H74/H75</f>
        <v>2023.4278668310728</v>
      </c>
      <c r="I76" s="155">
        <v>2313</v>
      </c>
      <c r="J76" s="1">
        <f t="shared" si="1"/>
        <v>-12.51933130864363</v>
      </c>
    </row>
    <row r="77" spans="1:9" ht="15" customHeight="1">
      <c r="A77" s="76"/>
      <c r="B77" s="53"/>
      <c r="C77" s="53"/>
      <c r="D77" s="53"/>
      <c r="E77" s="53"/>
      <c r="F77" s="53"/>
      <c r="G77" s="56"/>
      <c r="H77" s="55"/>
      <c r="I77" s="155"/>
    </row>
    <row r="78" spans="1:9" ht="15" customHeight="1">
      <c r="A78" s="76"/>
      <c r="B78" s="23"/>
      <c r="C78" s="24"/>
      <c r="D78" s="30"/>
      <c r="E78" s="41"/>
      <c r="F78" s="30"/>
      <c r="G78" s="30"/>
      <c r="H78" s="26" t="s">
        <v>127</v>
      </c>
      <c r="I78" s="155"/>
    </row>
    <row r="79" spans="1:9" ht="15" customHeight="1">
      <c r="A79" s="76"/>
      <c r="B79" s="50" t="s">
        <v>4</v>
      </c>
      <c r="C79" s="50" t="s">
        <v>5</v>
      </c>
      <c r="D79" s="51" t="s">
        <v>6</v>
      </c>
      <c r="E79" s="51" t="s">
        <v>7</v>
      </c>
      <c r="F79" s="51" t="s">
        <v>8</v>
      </c>
      <c r="G79" s="51" t="s">
        <v>9</v>
      </c>
      <c r="H79" s="136">
        <v>2006</v>
      </c>
      <c r="I79" s="155"/>
    </row>
    <row r="80" spans="1:10" s="21" customFormat="1" ht="15" customHeight="1">
      <c r="A80" s="101" t="s">
        <v>21</v>
      </c>
      <c r="B80" s="51"/>
      <c r="C80" s="51"/>
      <c r="D80" s="51"/>
      <c r="E80" s="51"/>
      <c r="F80" s="51"/>
      <c r="G80" s="51"/>
      <c r="H80" s="51"/>
      <c r="I80" s="156"/>
      <c r="J80" s="1"/>
    </row>
    <row r="81" spans="1:10" s="21" customFormat="1" ht="15" customHeight="1">
      <c r="A81" s="101"/>
      <c r="B81" s="51">
        <f aca="true" t="shared" si="7" ref="B81:G81">B83+B87+B91</f>
        <v>0</v>
      </c>
      <c r="C81" s="51">
        <f t="shared" si="7"/>
        <v>20630000</v>
      </c>
      <c r="D81" s="51">
        <f t="shared" si="7"/>
        <v>0</v>
      </c>
      <c r="E81" s="51">
        <f t="shared" si="7"/>
        <v>1200000</v>
      </c>
      <c r="F81" s="51">
        <f t="shared" si="7"/>
        <v>0</v>
      </c>
      <c r="G81" s="51">
        <f t="shared" si="7"/>
        <v>4306078</v>
      </c>
      <c r="H81" s="51">
        <f>SUM(B81:G81)</f>
        <v>26136078</v>
      </c>
      <c r="I81" s="156">
        <v>39152894</v>
      </c>
      <c r="J81" s="1">
        <f t="shared" si="1"/>
        <v>-33.24611457840128</v>
      </c>
    </row>
    <row r="82" spans="1:9" ht="15" customHeight="1">
      <c r="A82" s="77" t="s">
        <v>17</v>
      </c>
      <c r="B82" s="53"/>
      <c r="C82" s="56"/>
      <c r="D82" s="53"/>
      <c r="E82" s="53"/>
      <c r="F82" s="53"/>
      <c r="G82" s="53"/>
      <c r="H82" s="51"/>
      <c r="I82" s="155"/>
    </row>
    <row r="83" spans="1:10" ht="15" customHeight="1">
      <c r="A83" s="76" t="s">
        <v>18</v>
      </c>
      <c r="B83" s="107"/>
      <c r="C83" s="107"/>
      <c r="D83" s="57"/>
      <c r="E83" s="107"/>
      <c r="F83" s="57"/>
      <c r="G83" s="57">
        <v>1348824</v>
      </c>
      <c r="H83" s="51">
        <f aca="true" t="shared" si="8" ref="H83:H92">SUM(B83:G83)</f>
        <v>1348824</v>
      </c>
      <c r="I83" s="155">
        <v>1687720</v>
      </c>
      <c r="J83" s="1">
        <f t="shared" si="1"/>
        <v>-20.08010807479914</v>
      </c>
    </row>
    <row r="84" spans="1:10" ht="15" customHeight="1">
      <c r="A84" s="76" t="s">
        <v>203</v>
      </c>
      <c r="B84" s="107"/>
      <c r="C84" s="107"/>
      <c r="D84" s="58"/>
      <c r="E84" s="107"/>
      <c r="F84" s="53"/>
      <c r="G84" s="53">
        <v>738</v>
      </c>
      <c r="H84" s="51">
        <f t="shared" si="8"/>
        <v>738</v>
      </c>
      <c r="I84" s="155">
        <v>853</v>
      </c>
      <c r="J84" s="1">
        <f t="shared" si="1"/>
        <v>-13.481828839390387</v>
      </c>
    </row>
    <row r="85" spans="1:10" ht="15" customHeight="1">
      <c r="A85" s="76" t="s">
        <v>163</v>
      </c>
      <c r="B85" s="107"/>
      <c r="C85" s="107"/>
      <c r="D85" s="53"/>
      <c r="E85" s="107"/>
      <c r="F85" s="53"/>
      <c r="G85" s="53">
        <f>G83/G84</f>
        <v>1827.6747967479675</v>
      </c>
      <c r="H85" s="51">
        <f>H83/H84</f>
        <v>1827.6747967479675</v>
      </c>
      <c r="I85" s="155">
        <v>1979</v>
      </c>
      <c r="J85" s="1">
        <f t="shared" si="1"/>
        <v>-7.646548926328068</v>
      </c>
    </row>
    <row r="86" spans="1:9" ht="15" customHeight="1">
      <c r="A86" s="77" t="s">
        <v>20</v>
      </c>
      <c r="B86" s="53"/>
      <c r="C86" s="53"/>
      <c r="D86" s="53"/>
      <c r="E86" s="56"/>
      <c r="F86" s="53"/>
      <c r="G86" s="56"/>
      <c r="H86" s="51"/>
      <c r="I86" s="155"/>
    </row>
    <row r="87" spans="1:10" ht="15" customHeight="1">
      <c r="A87" s="76" t="s">
        <v>18</v>
      </c>
      <c r="B87" s="107"/>
      <c r="C87" s="56">
        <v>17480000</v>
      </c>
      <c r="D87" s="56"/>
      <c r="E87" s="56">
        <v>1200000</v>
      </c>
      <c r="F87" s="56"/>
      <c r="G87" s="56">
        <v>2957254</v>
      </c>
      <c r="H87" s="51">
        <f t="shared" si="8"/>
        <v>21637254</v>
      </c>
      <c r="I87" s="155">
        <v>25183674</v>
      </c>
      <c r="J87" s="1">
        <f>(H87-I87)/I87*100</f>
        <v>-14.082218503940291</v>
      </c>
    </row>
    <row r="88" spans="1:10" ht="15" customHeight="1">
      <c r="A88" s="76" t="s">
        <v>203</v>
      </c>
      <c r="B88" s="107"/>
      <c r="C88" s="53">
        <v>4370</v>
      </c>
      <c r="D88" s="53"/>
      <c r="E88" s="53">
        <v>250</v>
      </c>
      <c r="F88" s="53"/>
      <c r="G88" s="53">
        <v>1137</v>
      </c>
      <c r="H88" s="51">
        <f t="shared" si="8"/>
        <v>5757</v>
      </c>
      <c r="I88" s="155">
        <v>6383</v>
      </c>
      <c r="J88" s="1">
        <f>(H88-I88)/I88*100</f>
        <v>-9.807300642331192</v>
      </c>
    </row>
    <row r="89" spans="1:10" ht="15" customHeight="1">
      <c r="A89" s="76" t="s">
        <v>163</v>
      </c>
      <c r="B89" s="107"/>
      <c r="C89" s="56">
        <f>C87/C88</f>
        <v>4000</v>
      </c>
      <c r="D89" s="53"/>
      <c r="E89" s="53">
        <f>E87/E88</f>
        <v>4800</v>
      </c>
      <c r="F89" s="53"/>
      <c r="G89" s="53">
        <f>G87/G88</f>
        <v>2600.9270008795074</v>
      </c>
      <c r="H89" s="51">
        <f>H87/H88</f>
        <v>3758.4252214695152</v>
      </c>
      <c r="I89" s="155">
        <v>3945</v>
      </c>
      <c r="J89" s="1">
        <f>(H89-I89)/I89*100</f>
        <v>-4.729398695322808</v>
      </c>
    </row>
    <row r="90" spans="1:9" ht="15" customHeight="1">
      <c r="A90" s="77" t="s">
        <v>131</v>
      </c>
      <c r="B90" s="53"/>
      <c r="C90" s="56"/>
      <c r="D90" s="53"/>
      <c r="E90" s="53"/>
      <c r="F90" s="53"/>
      <c r="G90" s="53"/>
      <c r="H90" s="51"/>
      <c r="I90" s="155"/>
    </row>
    <row r="91" spans="1:10" ht="15" customHeight="1">
      <c r="A91" s="76" t="s">
        <v>132</v>
      </c>
      <c r="B91" s="107"/>
      <c r="C91" s="53">
        <v>3150000</v>
      </c>
      <c r="D91" s="107"/>
      <c r="E91" s="107"/>
      <c r="F91" s="107"/>
      <c r="G91" s="107"/>
      <c r="H91" s="51">
        <f t="shared" si="8"/>
        <v>3150000</v>
      </c>
      <c r="I91" s="155">
        <v>12281500</v>
      </c>
      <c r="J91" s="1">
        <f>(H91-I91)/I91*100</f>
        <v>-74.35166714163579</v>
      </c>
    </row>
    <row r="92" spans="1:10" ht="15" customHeight="1">
      <c r="A92" s="76" t="s">
        <v>104</v>
      </c>
      <c r="B92" s="107"/>
      <c r="C92" s="56">
        <v>700</v>
      </c>
      <c r="D92" s="107"/>
      <c r="E92" s="107"/>
      <c r="F92" s="107"/>
      <c r="G92" s="107"/>
      <c r="H92" s="51">
        <f t="shared" si="8"/>
        <v>700</v>
      </c>
      <c r="I92" s="155">
        <v>2100</v>
      </c>
      <c r="J92" s="1">
        <f>(H92-I92)/I92*100</f>
        <v>-66.66666666666666</v>
      </c>
    </row>
    <row r="93" spans="1:10" ht="15" customHeight="1">
      <c r="A93" s="76" t="s">
        <v>163</v>
      </c>
      <c r="B93" s="107"/>
      <c r="C93" s="56">
        <f>C91/C92</f>
        <v>4500</v>
      </c>
      <c r="D93" s="107"/>
      <c r="E93" s="107"/>
      <c r="F93" s="107"/>
      <c r="G93" s="107"/>
      <c r="H93" s="51">
        <f>H91/H92</f>
        <v>4500</v>
      </c>
      <c r="I93" s="155">
        <v>5848</v>
      </c>
      <c r="J93" s="1">
        <f>(H93-I93)/I93*100</f>
        <v>-23.05061559507524</v>
      </c>
    </row>
    <row r="94" spans="1:9" ht="15" customHeight="1">
      <c r="A94" s="76"/>
      <c r="B94" s="53"/>
      <c r="C94" s="56"/>
      <c r="D94" s="53"/>
      <c r="E94" s="53"/>
      <c r="F94" s="53"/>
      <c r="G94" s="53"/>
      <c r="H94" s="51"/>
      <c r="I94" s="155"/>
    </row>
    <row r="95" spans="1:9" ht="15" customHeight="1">
      <c r="A95" s="76"/>
      <c r="B95" s="53"/>
      <c r="C95" s="56"/>
      <c r="D95" s="53"/>
      <c r="E95" s="53"/>
      <c r="F95" s="53"/>
      <c r="G95" s="53"/>
      <c r="H95" s="51"/>
      <c r="I95" s="155"/>
    </row>
    <row r="96" spans="1:9" ht="15" customHeight="1">
      <c r="A96" s="101" t="s">
        <v>22</v>
      </c>
      <c r="B96" s="51"/>
      <c r="C96" s="51"/>
      <c r="D96" s="51"/>
      <c r="E96" s="51"/>
      <c r="F96" s="51"/>
      <c r="G96" s="51"/>
      <c r="H96" s="51"/>
      <c r="I96" s="155"/>
    </row>
    <row r="97" spans="1:10" ht="15" customHeight="1">
      <c r="A97" s="76" t="s">
        <v>159</v>
      </c>
      <c r="B97" s="53">
        <v>675000</v>
      </c>
      <c r="C97" s="53">
        <v>9000000</v>
      </c>
      <c r="D97" s="53"/>
      <c r="E97" s="53">
        <v>421100</v>
      </c>
      <c r="F97" s="53"/>
      <c r="G97" s="53"/>
      <c r="H97" s="51">
        <f>SUM(B97:G97)</f>
        <v>10096100</v>
      </c>
      <c r="I97" s="155">
        <v>14901100</v>
      </c>
      <c r="J97" s="1">
        <f>(H97-I97)/I97*100</f>
        <v>-32.245941574783075</v>
      </c>
    </row>
    <row r="98" spans="1:10" ht="15" customHeight="1">
      <c r="A98" s="76" t="s">
        <v>203</v>
      </c>
      <c r="B98" s="53">
        <v>270</v>
      </c>
      <c r="C98" s="53">
        <v>5000</v>
      </c>
      <c r="D98" s="53"/>
      <c r="E98" s="53">
        <v>193</v>
      </c>
      <c r="F98" s="53"/>
      <c r="G98" s="53"/>
      <c r="H98" s="51">
        <f>SUM(B98:G98)</f>
        <v>5463</v>
      </c>
      <c r="I98" s="155">
        <v>7886</v>
      </c>
      <c r="J98" s="1">
        <f>(H98-I98)/I98*100</f>
        <v>-30.72533603854933</v>
      </c>
    </row>
    <row r="99" spans="1:10" ht="15" customHeight="1">
      <c r="A99" s="76" t="s">
        <v>163</v>
      </c>
      <c r="B99" s="53">
        <f>B97/B98</f>
        <v>2500</v>
      </c>
      <c r="C99" s="53">
        <f>C97/C98</f>
        <v>1800</v>
      </c>
      <c r="D99" s="53"/>
      <c r="E99" s="53">
        <f>E97/E98</f>
        <v>2181.8652849740934</v>
      </c>
      <c r="F99" s="53"/>
      <c r="G99" s="53"/>
      <c r="H99" s="51">
        <f>H97/H98</f>
        <v>1848.087131612667</v>
      </c>
      <c r="I99" s="155">
        <v>1890</v>
      </c>
      <c r="J99" s="1">
        <f>(H99-I99)/I99*100</f>
        <v>-2.2176120839858724</v>
      </c>
    </row>
    <row r="100" spans="1:9" ht="15" customHeight="1">
      <c r="A100" s="76"/>
      <c r="B100" s="53"/>
      <c r="C100" s="53"/>
      <c r="D100" s="53"/>
      <c r="E100" s="53"/>
      <c r="F100" s="53"/>
      <c r="G100" s="53"/>
      <c r="H100" s="51"/>
      <c r="I100" s="155"/>
    </row>
    <row r="101" spans="1:9" ht="15" customHeight="1">
      <c r="A101" s="101" t="s">
        <v>23</v>
      </c>
      <c r="B101" s="53"/>
      <c r="C101" s="56"/>
      <c r="D101" s="51"/>
      <c r="E101" s="53"/>
      <c r="F101" s="51"/>
      <c r="G101" s="53"/>
      <c r="H101" s="51"/>
      <c r="I101" s="155"/>
    </row>
    <row r="102" spans="1:10" ht="15" customHeight="1">
      <c r="A102" s="76" t="s">
        <v>160</v>
      </c>
      <c r="B102" s="53"/>
      <c r="C102" s="53">
        <v>1350000</v>
      </c>
      <c r="D102" s="53"/>
      <c r="E102" s="53"/>
      <c r="F102" s="53"/>
      <c r="G102" s="53"/>
      <c r="H102" s="51">
        <f>SUM(B102:G102)</f>
        <v>1350000</v>
      </c>
      <c r="I102" s="155">
        <v>750000</v>
      </c>
      <c r="J102" s="1">
        <f>(H102-I102)/I102*100</f>
        <v>80</v>
      </c>
    </row>
    <row r="103" spans="1:10" ht="15" customHeight="1">
      <c r="A103" s="76" t="s">
        <v>203</v>
      </c>
      <c r="B103" s="53"/>
      <c r="C103" s="53">
        <v>750</v>
      </c>
      <c r="D103" s="53"/>
      <c r="E103" s="53"/>
      <c r="F103" s="53"/>
      <c r="G103" s="58"/>
      <c r="H103" s="51">
        <f>SUM(B103:G103)</f>
        <v>750</v>
      </c>
      <c r="I103" s="155">
        <v>300</v>
      </c>
      <c r="J103" s="1">
        <f>(H103-I103)/I103*100</f>
        <v>150</v>
      </c>
    </row>
    <row r="104" spans="1:10" ht="15" customHeight="1">
      <c r="A104" s="76" t="s">
        <v>163</v>
      </c>
      <c r="B104" s="53"/>
      <c r="C104" s="53">
        <f>C102/C103</f>
        <v>1800</v>
      </c>
      <c r="D104" s="53"/>
      <c r="E104" s="53"/>
      <c r="F104" s="53"/>
      <c r="G104" s="53"/>
      <c r="H104" s="51">
        <f>H102/H103</f>
        <v>1800</v>
      </c>
      <c r="I104" s="155">
        <v>2500</v>
      </c>
      <c r="J104" s="1">
        <f>(H104-I104)/I104*100</f>
        <v>-28.000000000000004</v>
      </c>
    </row>
    <row r="105" spans="1:9" ht="15" customHeight="1">
      <c r="A105" s="76"/>
      <c r="B105" s="53"/>
      <c r="C105" s="53"/>
      <c r="D105" s="53"/>
      <c r="E105" s="53"/>
      <c r="F105" s="53"/>
      <c r="G105" s="53"/>
      <c r="H105" s="51"/>
      <c r="I105" s="155"/>
    </row>
    <row r="106" spans="1:9" ht="15" customHeight="1">
      <c r="A106" s="82" t="s">
        <v>138</v>
      </c>
      <c r="B106" s="67"/>
      <c r="C106" s="67"/>
      <c r="D106" s="67"/>
      <c r="E106" s="67"/>
      <c r="F106" s="67"/>
      <c r="G106" s="67"/>
      <c r="H106" s="51"/>
      <c r="I106" s="155"/>
    </row>
    <row r="107" spans="1:10" ht="15" customHeight="1">
      <c r="A107" s="76" t="s">
        <v>160</v>
      </c>
      <c r="B107" s="56"/>
      <c r="C107" s="56">
        <v>200000</v>
      </c>
      <c r="D107" s="56"/>
      <c r="E107" s="56"/>
      <c r="F107" s="56"/>
      <c r="G107" s="56"/>
      <c r="H107" s="51">
        <v>200000</v>
      </c>
      <c r="I107" s="155">
        <v>80000</v>
      </c>
      <c r="J107" s="1">
        <f>(H107-I107)/I107*100</f>
        <v>150</v>
      </c>
    </row>
    <row r="108" spans="1:10" ht="15" customHeight="1">
      <c r="A108" s="76" t="s">
        <v>203</v>
      </c>
      <c r="B108" s="67"/>
      <c r="C108" s="67">
        <v>200</v>
      </c>
      <c r="D108" s="67"/>
      <c r="E108" s="67"/>
      <c r="F108" s="67"/>
      <c r="G108" s="67"/>
      <c r="H108" s="51">
        <v>200</v>
      </c>
      <c r="I108" s="155">
        <v>100</v>
      </c>
      <c r="J108" s="1">
        <f>(H108-I108)/I108*100</f>
        <v>100</v>
      </c>
    </row>
    <row r="109" spans="1:10" ht="15" customHeight="1">
      <c r="A109" s="76" t="s">
        <v>163</v>
      </c>
      <c r="B109" s="67"/>
      <c r="C109" s="68">
        <f>C107/C108</f>
        <v>1000</v>
      </c>
      <c r="D109" s="67"/>
      <c r="E109" s="67"/>
      <c r="F109" s="67"/>
      <c r="G109" s="67"/>
      <c r="H109" s="51">
        <v>1000</v>
      </c>
      <c r="I109" s="155">
        <v>800</v>
      </c>
      <c r="J109" s="1">
        <f>(H109-I109)/I109*100</f>
        <v>25</v>
      </c>
    </row>
    <row r="110" spans="1:9" ht="15" customHeight="1">
      <c r="A110" s="76"/>
      <c r="B110" s="53"/>
      <c r="C110" s="53"/>
      <c r="D110" s="53"/>
      <c r="E110" s="53"/>
      <c r="F110" s="53"/>
      <c r="G110" s="53"/>
      <c r="H110" s="51"/>
      <c r="I110" s="155"/>
    </row>
    <row r="111" spans="1:10" s="33" customFormat="1" ht="15" customHeight="1">
      <c r="A111" s="102" t="s">
        <v>24</v>
      </c>
      <c r="B111" s="93"/>
      <c r="C111" s="93"/>
      <c r="D111" s="53"/>
      <c r="E111" s="60"/>
      <c r="F111" s="53"/>
      <c r="G111" s="53"/>
      <c r="H111" s="61"/>
      <c r="I111" s="92"/>
      <c r="J111" s="1"/>
    </row>
    <row r="112" spans="1:10" ht="15" customHeight="1">
      <c r="A112" s="76" t="s">
        <v>25</v>
      </c>
      <c r="B112" s="56">
        <v>582876.46</v>
      </c>
      <c r="C112" s="56">
        <v>590592</v>
      </c>
      <c r="D112" s="53"/>
      <c r="E112" s="53"/>
      <c r="F112" s="53"/>
      <c r="G112" s="53"/>
      <c r="H112" s="54">
        <f>SUM(B112:G112)</f>
        <v>1173468.46</v>
      </c>
      <c r="I112" s="155">
        <v>929392</v>
      </c>
      <c r="J112" s="1">
        <f>(H112-I112)/I112*100</f>
        <v>26.2619497477921</v>
      </c>
    </row>
    <row r="113" spans="1:10" ht="15" customHeight="1">
      <c r="A113" s="76" t="s">
        <v>26</v>
      </c>
      <c r="B113" s="99"/>
      <c r="C113" s="98">
        <v>111394</v>
      </c>
      <c r="D113" s="51"/>
      <c r="E113" s="53"/>
      <c r="F113" s="51"/>
      <c r="G113" s="53"/>
      <c r="H113" s="54">
        <f>SUM(B113:G113)</f>
        <v>111394</v>
      </c>
      <c r="I113" s="155">
        <v>100435</v>
      </c>
      <c r="J113" s="1">
        <f>(H113-I113)/I113*100</f>
        <v>10.911534823517698</v>
      </c>
    </row>
    <row r="114" spans="1:10" ht="15" customHeight="1">
      <c r="A114" s="76" t="s">
        <v>88</v>
      </c>
      <c r="B114" s="81"/>
      <c r="C114" s="81"/>
      <c r="D114" s="53"/>
      <c r="E114" s="53"/>
      <c r="F114" s="53"/>
      <c r="G114" s="53"/>
      <c r="H114" s="54"/>
      <c r="I114" s="155">
        <v>929392</v>
      </c>
      <c r="J114" s="1">
        <f>(H114-I114)/I114*100</f>
        <v>-100</v>
      </c>
    </row>
    <row r="115" spans="1:10" ht="15" customHeight="1">
      <c r="A115" s="76" t="s">
        <v>203</v>
      </c>
      <c r="B115" s="52"/>
      <c r="C115" s="53"/>
      <c r="D115" s="53"/>
      <c r="E115" s="53"/>
      <c r="F115" s="53"/>
      <c r="G115" s="53"/>
      <c r="H115" s="54">
        <v>60000</v>
      </c>
      <c r="I115" s="155">
        <v>60000</v>
      </c>
      <c r="J115" s="1">
        <f>(H115-I115)/I115*100</f>
        <v>0</v>
      </c>
    </row>
    <row r="116" spans="1:9" ht="15" customHeight="1">
      <c r="A116" s="76" t="s">
        <v>35</v>
      </c>
      <c r="B116" s="53"/>
      <c r="C116" s="53"/>
      <c r="D116" s="53"/>
      <c r="E116" s="53"/>
      <c r="F116" s="53"/>
      <c r="G116" s="53"/>
      <c r="H116" s="54"/>
      <c r="I116" s="155"/>
    </row>
    <row r="117" spans="1:9" ht="15" customHeight="1">
      <c r="A117" s="76" t="s">
        <v>29</v>
      </c>
      <c r="B117" s="53"/>
      <c r="C117" s="53"/>
      <c r="D117" s="53"/>
      <c r="E117" s="53"/>
      <c r="F117" s="53"/>
      <c r="G117" s="53"/>
      <c r="H117" s="54"/>
      <c r="I117" s="155"/>
    </row>
    <row r="118" spans="1:10" ht="15" customHeight="1">
      <c r="A118" s="76" t="s">
        <v>30</v>
      </c>
      <c r="B118" s="53"/>
      <c r="C118" s="90">
        <v>41179</v>
      </c>
      <c r="D118" s="53"/>
      <c r="E118" s="53"/>
      <c r="F118" s="53"/>
      <c r="G118" s="53"/>
      <c r="H118" s="54">
        <f>SUM(B118:G118)</f>
        <v>41179</v>
      </c>
      <c r="I118" s="155">
        <v>37074</v>
      </c>
      <c r="J118" s="1">
        <f>(H118-I118)/I118*100</f>
        <v>11.072449695204186</v>
      </c>
    </row>
    <row r="119" spans="1:9" ht="15" customHeight="1">
      <c r="A119" s="76" t="s">
        <v>31</v>
      </c>
      <c r="B119" s="53"/>
      <c r="C119" s="53"/>
      <c r="D119" s="53"/>
      <c r="E119" s="53"/>
      <c r="F119" s="53"/>
      <c r="G119" s="53"/>
      <c r="H119" s="54"/>
      <c r="I119" s="155"/>
    </row>
    <row r="120" spans="1:9" ht="15" customHeight="1">
      <c r="A120" s="76" t="s">
        <v>32</v>
      </c>
      <c r="B120" s="53"/>
      <c r="C120" s="53"/>
      <c r="D120" s="53"/>
      <c r="E120" s="53"/>
      <c r="F120" s="53"/>
      <c r="G120" s="53"/>
      <c r="H120" s="54"/>
      <c r="I120" s="155"/>
    </row>
    <row r="121" spans="1:9" ht="15" customHeight="1">
      <c r="A121" s="76" t="s">
        <v>33</v>
      </c>
      <c r="B121" s="53"/>
      <c r="C121" s="53"/>
      <c r="D121" s="53"/>
      <c r="E121" s="53"/>
      <c r="F121" s="53"/>
      <c r="G121" s="53"/>
      <c r="H121" s="54"/>
      <c r="I121" s="155"/>
    </row>
    <row r="122" spans="1:9" ht="15" customHeight="1">
      <c r="A122" s="32"/>
      <c r="B122" s="53"/>
      <c r="C122" s="53"/>
      <c r="D122" s="53"/>
      <c r="E122" s="53"/>
      <c r="F122" s="53"/>
      <c r="G122" s="53"/>
      <c r="H122" s="54"/>
      <c r="I122" s="155"/>
    </row>
    <row r="123" spans="1:9" ht="15" customHeight="1">
      <c r="A123" s="75" t="s">
        <v>34</v>
      </c>
      <c r="B123" s="53"/>
      <c r="C123" s="53"/>
      <c r="D123" s="53"/>
      <c r="E123" s="53"/>
      <c r="F123" s="53"/>
      <c r="G123" s="53"/>
      <c r="H123" s="54"/>
      <c r="I123" s="155"/>
    </row>
    <row r="124" spans="1:9" ht="15" customHeight="1">
      <c r="A124" s="76" t="s">
        <v>25</v>
      </c>
      <c r="B124" s="53"/>
      <c r="C124" s="53"/>
      <c r="D124" s="53"/>
      <c r="E124" s="53"/>
      <c r="F124" s="53"/>
      <c r="G124" s="53"/>
      <c r="H124" s="54"/>
      <c r="I124" s="155"/>
    </row>
    <row r="125" spans="1:9" ht="15" customHeight="1">
      <c r="A125" s="76" t="s">
        <v>27</v>
      </c>
      <c r="B125" s="53"/>
      <c r="C125" s="53"/>
      <c r="D125" s="53"/>
      <c r="E125" s="53"/>
      <c r="F125" s="53"/>
      <c r="G125" s="53"/>
      <c r="H125" s="54"/>
      <c r="I125" s="155"/>
    </row>
    <row r="126" spans="1:9" ht="15" customHeight="1">
      <c r="A126" s="76" t="s">
        <v>203</v>
      </c>
      <c r="B126" s="53"/>
      <c r="C126" s="53"/>
      <c r="D126" s="53"/>
      <c r="E126" s="53"/>
      <c r="F126" s="53"/>
      <c r="G126" s="53"/>
      <c r="H126" s="54"/>
      <c r="I126" s="155"/>
    </row>
    <row r="127" spans="1:9" ht="15" customHeight="1">
      <c r="A127" s="76" t="s">
        <v>35</v>
      </c>
      <c r="B127" s="53"/>
      <c r="C127" s="53"/>
      <c r="D127" s="53"/>
      <c r="E127" s="53"/>
      <c r="F127" s="53"/>
      <c r="G127" s="53"/>
      <c r="H127" s="54"/>
      <c r="I127" s="155"/>
    </row>
    <row r="128" spans="1:9" ht="15" customHeight="1">
      <c r="A128" s="76" t="s">
        <v>31</v>
      </c>
      <c r="B128" s="53"/>
      <c r="C128" s="53"/>
      <c r="D128" s="53"/>
      <c r="E128" s="53"/>
      <c r="F128" s="53"/>
      <c r="G128" s="53"/>
      <c r="H128" s="54"/>
      <c r="I128" s="155"/>
    </row>
    <row r="129" spans="1:9" ht="15" customHeight="1">
      <c r="A129" s="76" t="s">
        <v>36</v>
      </c>
      <c r="B129" s="53"/>
      <c r="C129" s="53"/>
      <c r="D129" s="53"/>
      <c r="E129" s="53"/>
      <c r="F129" s="53"/>
      <c r="G129" s="53"/>
      <c r="H129" s="54"/>
      <c r="I129" s="155"/>
    </row>
    <row r="130" spans="1:9" ht="15" customHeight="1">
      <c r="A130" s="76" t="s">
        <v>37</v>
      </c>
      <c r="B130" s="53"/>
      <c r="C130" s="53"/>
      <c r="D130" s="53"/>
      <c r="E130" s="53"/>
      <c r="F130" s="53"/>
      <c r="G130" s="53"/>
      <c r="H130" s="54"/>
      <c r="I130" s="155"/>
    </row>
    <row r="131" spans="1:9" ht="15" customHeight="1">
      <c r="A131" s="76"/>
      <c r="B131" s="53"/>
      <c r="C131" s="53"/>
      <c r="D131" s="53"/>
      <c r="E131" s="53"/>
      <c r="F131" s="53"/>
      <c r="G131" s="53"/>
      <c r="H131" s="54"/>
      <c r="I131" s="155"/>
    </row>
    <row r="132" spans="1:9" ht="15" customHeight="1">
      <c r="A132" s="76" t="s">
        <v>38</v>
      </c>
      <c r="B132" s="53"/>
      <c r="C132" s="53"/>
      <c r="D132" s="53"/>
      <c r="E132" s="53"/>
      <c r="F132" s="53"/>
      <c r="G132" s="53"/>
      <c r="H132" s="54"/>
      <c r="I132" s="155"/>
    </row>
    <row r="133" spans="1:9" ht="15" customHeight="1">
      <c r="A133" s="32"/>
      <c r="B133" s="53"/>
      <c r="C133" s="53"/>
      <c r="D133" s="53"/>
      <c r="E133" s="53"/>
      <c r="F133" s="53"/>
      <c r="G133" s="53"/>
      <c r="H133" s="54"/>
      <c r="I133" s="155"/>
    </row>
    <row r="134" spans="1:10" s="33" customFormat="1" ht="15" customHeight="1">
      <c r="A134" s="78" t="s">
        <v>39</v>
      </c>
      <c r="B134" s="59"/>
      <c r="C134" s="59"/>
      <c r="D134" s="53"/>
      <c r="E134" s="53"/>
      <c r="F134" s="53"/>
      <c r="G134" s="53"/>
      <c r="H134" s="61"/>
      <c r="I134" s="92"/>
      <c r="J134" s="1"/>
    </row>
    <row r="135" spans="1:10" s="29" customFormat="1" ht="15" customHeight="1">
      <c r="A135" s="63" t="s">
        <v>3</v>
      </c>
      <c r="B135" s="62"/>
      <c r="C135" s="62"/>
      <c r="D135" s="51"/>
      <c r="E135" s="51"/>
      <c r="F135" s="51"/>
      <c r="G135" s="51"/>
      <c r="H135" s="63"/>
      <c r="I135" s="157"/>
      <c r="J135" s="1"/>
    </row>
    <row r="136" spans="1:9" ht="15" customHeight="1">
      <c r="A136" s="122" t="s">
        <v>40</v>
      </c>
      <c r="B136" s="55"/>
      <c r="C136" s="64"/>
      <c r="D136" s="65"/>
      <c r="E136" s="65"/>
      <c r="F136" s="65"/>
      <c r="G136" s="64"/>
      <c r="H136" s="54"/>
      <c r="I136" s="155"/>
    </row>
    <row r="137" spans="1:10" ht="15" customHeight="1">
      <c r="A137" s="76" t="s">
        <v>160</v>
      </c>
      <c r="B137" s="57">
        <v>324100</v>
      </c>
      <c r="C137" s="57">
        <v>292600</v>
      </c>
      <c r="D137" s="57">
        <v>272030</v>
      </c>
      <c r="E137" s="57">
        <v>2278675</v>
      </c>
      <c r="F137" s="57"/>
      <c r="G137" s="57">
        <v>92000</v>
      </c>
      <c r="H137" s="54">
        <f>SUM(B137:G137)</f>
        <v>3259405</v>
      </c>
      <c r="I137" s="155">
        <v>2007300</v>
      </c>
      <c r="J137" s="1">
        <f>(H137-I137)/I137*100</f>
        <v>62.377571862701146</v>
      </c>
    </row>
    <row r="138" spans="1:10" ht="15" customHeight="1">
      <c r="A138" s="76" t="s">
        <v>203</v>
      </c>
      <c r="B138" s="106">
        <v>23.44</v>
      </c>
      <c r="C138" s="68">
        <v>9</v>
      </c>
      <c r="D138" s="69">
        <v>11.18</v>
      </c>
      <c r="E138" s="69">
        <v>78.7</v>
      </c>
      <c r="F138" s="67"/>
      <c r="G138" s="57">
        <v>6</v>
      </c>
      <c r="H138" s="54">
        <f>SUM(B138:G138)</f>
        <v>128.32</v>
      </c>
      <c r="I138" s="155">
        <v>97</v>
      </c>
      <c r="J138" s="1">
        <f>(H138-I138)/I138*100</f>
        <v>32.288659793814425</v>
      </c>
    </row>
    <row r="139" spans="1:10" ht="15" customHeight="1">
      <c r="A139" s="76" t="s">
        <v>163</v>
      </c>
      <c r="B139" s="67">
        <f>B137/B138</f>
        <v>13826.791808873719</v>
      </c>
      <c r="C139" s="67">
        <f>C137/C138</f>
        <v>32511.11111111111</v>
      </c>
      <c r="D139" s="67">
        <f>D137/D138</f>
        <v>24331.842576028623</v>
      </c>
      <c r="E139" s="67">
        <f>E137/E138</f>
        <v>28953.939008894537</v>
      </c>
      <c r="F139" s="67"/>
      <c r="G139" s="67">
        <f>G137/G138</f>
        <v>15333.333333333334</v>
      </c>
      <c r="H139" s="54">
        <f>H137/H138</f>
        <v>25400.60006234414</v>
      </c>
      <c r="I139" s="155">
        <v>20687</v>
      </c>
      <c r="J139" s="1">
        <f>(H139-I139)/I139*100</f>
        <v>22.785324417963647</v>
      </c>
    </row>
    <row r="140" spans="1:9" ht="15" customHeight="1">
      <c r="A140" s="76"/>
      <c r="B140" s="67"/>
      <c r="C140" s="67"/>
      <c r="D140" s="67"/>
      <c r="E140" s="67"/>
      <c r="F140" s="67"/>
      <c r="G140" s="67"/>
      <c r="H140" s="54"/>
      <c r="I140" s="155"/>
    </row>
    <row r="141" spans="1:9" ht="15" customHeight="1">
      <c r="A141" s="49" t="s">
        <v>41</v>
      </c>
      <c r="B141" s="65"/>
      <c r="C141" s="65"/>
      <c r="D141" s="65"/>
      <c r="E141" s="65"/>
      <c r="F141" s="65"/>
      <c r="G141" s="65"/>
      <c r="H141" s="54"/>
      <c r="I141" s="155"/>
    </row>
    <row r="142" spans="1:10" ht="15" customHeight="1">
      <c r="A142" s="76" t="s">
        <v>160</v>
      </c>
      <c r="B142" s="57">
        <v>150100</v>
      </c>
      <c r="C142" s="57">
        <v>102000</v>
      </c>
      <c r="D142" s="57"/>
      <c r="E142" s="57">
        <v>250200</v>
      </c>
      <c r="F142" s="108"/>
      <c r="G142" s="57">
        <v>39000</v>
      </c>
      <c r="H142" s="54">
        <f>SUM(B142:G142)</f>
        <v>541300</v>
      </c>
      <c r="I142" s="155">
        <v>332707</v>
      </c>
      <c r="J142" s="1">
        <f>(H142-I142)/I142*100</f>
        <v>62.69570523012741</v>
      </c>
    </row>
    <row r="143" spans="1:10" ht="15" customHeight="1">
      <c r="A143" s="76" t="s">
        <v>203</v>
      </c>
      <c r="B143" s="100">
        <v>19.86</v>
      </c>
      <c r="C143" s="69">
        <v>8</v>
      </c>
      <c r="D143" s="68"/>
      <c r="E143" s="68">
        <v>33.2</v>
      </c>
      <c r="F143" s="108"/>
      <c r="G143" s="68">
        <v>5</v>
      </c>
      <c r="H143" s="54">
        <f>SUM(B143:G143)</f>
        <v>66.06</v>
      </c>
      <c r="I143" s="155">
        <v>45</v>
      </c>
      <c r="J143" s="1">
        <f>(H143-I143)/I143*100</f>
        <v>46.800000000000004</v>
      </c>
    </row>
    <row r="144" spans="1:10" ht="15" customHeight="1">
      <c r="A144" s="76" t="s">
        <v>163</v>
      </c>
      <c r="B144" s="67">
        <f>B142/B143</f>
        <v>7557.905337361531</v>
      </c>
      <c r="C144" s="67">
        <f>C142/C143</f>
        <v>12750</v>
      </c>
      <c r="D144" s="67"/>
      <c r="E144" s="67">
        <f>E142/E143</f>
        <v>7536.144578313252</v>
      </c>
      <c r="F144" s="108"/>
      <c r="G144" s="67">
        <f>G142/G143</f>
        <v>7800</v>
      </c>
      <c r="H144" s="54">
        <f>H142/H143</f>
        <v>8194.06600060551</v>
      </c>
      <c r="I144" s="155">
        <v>7426</v>
      </c>
      <c r="J144" s="1">
        <f>(H144-I144)/I144*100</f>
        <v>10.34293025323875</v>
      </c>
    </row>
    <row r="145" spans="1:9" ht="15" customHeight="1">
      <c r="A145" s="76"/>
      <c r="B145" s="67"/>
      <c r="C145" s="67"/>
      <c r="D145" s="67"/>
      <c r="E145" s="67"/>
      <c r="F145" s="67"/>
      <c r="G145" s="67"/>
      <c r="H145" s="54"/>
      <c r="I145" s="155"/>
    </row>
    <row r="146" spans="1:10" ht="15" customHeight="1">
      <c r="A146" s="123" t="s">
        <v>168</v>
      </c>
      <c r="B146" s="65">
        <f>B147+B149</f>
        <v>18400</v>
      </c>
      <c r="C146" s="65">
        <v>37400</v>
      </c>
      <c r="D146" s="67">
        <f>D147+D149</f>
        <v>104300</v>
      </c>
      <c r="E146" s="67">
        <f>E147+E149</f>
        <v>38700</v>
      </c>
      <c r="F146" s="65">
        <v>75630</v>
      </c>
      <c r="G146" s="65">
        <v>8000</v>
      </c>
      <c r="H146" s="54">
        <f>SUM(B146:G146)</f>
        <v>282430</v>
      </c>
      <c r="I146" s="155">
        <v>606521</v>
      </c>
      <c r="J146" s="1">
        <f>(H146-I146)/I146*100</f>
        <v>-53.43442354015772</v>
      </c>
    </row>
    <row r="147" spans="1:10" ht="15" customHeight="1">
      <c r="A147" s="76" t="s">
        <v>196</v>
      </c>
      <c r="B147" s="57">
        <v>2000</v>
      </c>
      <c r="C147" s="57">
        <v>5000</v>
      </c>
      <c r="D147" s="57">
        <v>28000</v>
      </c>
      <c r="E147" s="57"/>
      <c r="F147" s="64"/>
      <c r="G147" s="57"/>
      <c r="H147" s="54">
        <f>SUM(B147:G147)</f>
        <v>35000</v>
      </c>
      <c r="I147" s="155">
        <v>269969</v>
      </c>
      <c r="J147" s="1">
        <f>(H147-I147)/I147*100</f>
        <v>-87.03554852594186</v>
      </c>
    </row>
    <row r="148" spans="1:9" ht="15" customHeight="1">
      <c r="A148" s="76" t="s">
        <v>211</v>
      </c>
      <c r="B148" s="57"/>
      <c r="C148" s="57"/>
      <c r="D148" s="64"/>
      <c r="E148" s="57"/>
      <c r="F148" s="64">
        <v>73700</v>
      </c>
      <c r="G148" s="57"/>
      <c r="H148" s="54">
        <f>SUM(B148:G148)</f>
        <v>73700</v>
      </c>
      <c r="I148" s="155"/>
    </row>
    <row r="149" spans="1:10" ht="15" customHeight="1">
      <c r="A149" s="77" t="s">
        <v>185</v>
      </c>
      <c r="B149" s="57">
        <v>16400</v>
      </c>
      <c r="C149" s="57">
        <v>32400</v>
      </c>
      <c r="D149" s="57">
        <v>76300</v>
      </c>
      <c r="E149" s="57">
        <v>38700</v>
      </c>
      <c r="F149" s="57">
        <v>1930</v>
      </c>
      <c r="G149" s="57">
        <v>8000</v>
      </c>
      <c r="H149" s="54">
        <f>SUM(B149:G149)</f>
        <v>173730</v>
      </c>
      <c r="I149" s="155">
        <v>336552</v>
      </c>
      <c r="J149" s="1">
        <f>(H149-I149)/I149*100</f>
        <v>-48.37944804963274</v>
      </c>
    </row>
    <row r="150" spans="1:10" ht="15" customHeight="1">
      <c r="A150" s="76" t="s">
        <v>203</v>
      </c>
      <c r="B150" s="69">
        <v>6.14</v>
      </c>
      <c r="C150" s="68">
        <v>4</v>
      </c>
      <c r="D150" s="69">
        <v>8.6</v>
      </c>
      <c r="E150" s="68">
        <v>4.05</v>
      </c>
      <c r="F150" s="69">
        <v>25</v>
      </c>
      <c r="G150" s="68">
        <v>1</v>
      </c>
      <c r="H150" s="149">
        <f>SUM(B150:G150)</f>
        <v>48.790000000000006</v>
      </c>
      <c r="I150" s="155">
        <v>49</v>
      </c>
      <c r="J150" s="1">
        <f>(H150-I150)/I150*100</f>
        <v>-0.42857142857141584</v>
      </c>
    </row>
    <row r="151" spans="1:10" ht="15" customHeight="1">
      <c r="A151" s="76" t="s">
        <v>163</v>
      </c>
      <c r="B151" s="67">
        <f>B146/B150</f>
        <v>2996.742671009772</v>
      </c>
      <c r="C151" s="67">
        <f>C146/C150</f>
        <v>9350</v>
      </c>
      <c r="D151" s="67">
        <f>D146/D150</f>
        <v>12127.906976744187</v>
      </c>
      <c r="E151" s="67">
        <f>E149/E150</f>
        <v>9555.555555555557</v>
      </c>
      <c r="F151" s="67">
        <f>F146/F150</f>
        <v>3025.2</v>
      </c>
      <c r="G151" s="67">
        <v>8000</v>
      </c>
      <c r="H151" s="54">
        <f>H149/H150</f>
        <v>3560.7706497233034</v>
      </c>
      <c r="I151" s="155">
        <v>12378</v>
      </c>
      <c r="J151" s="1">
        <f aca="true" t="shared" si="9" ref="J151:J213">(H151-I151)/I151*100</f>
        <v>-71.23306956113021</v>
      </c>
    </row>
    <row r="152" spans="1:9" ht="15" customHeight="1">
      <c r="A152" s="76"/>
      <c r="B152" s="67"/>
      <c r="C152" s="67"/>
      <c r="D152" s="67"/>
      <c r="E152" s="67"/>
      <c r="F152" s="67"/>
      <c r="G152" s="67"/>
      <c r="H152" s="54"/>
      <c r="I152" s="155"/>
    </row>
    <row r="153" spans="1:9" ht="15" customHeight="1">
      <c r="A153" s="76"/>
      <c r="B153" s="23"/>
      <c r="C153" s="24"/>
      <c r="D153" s="30"/>
      <c r="E153" s="41"/>
      <c r="F153" s="30"/>
      <c r="G153" s="30"/>
      <c r="H153" s="26" t="s">
        <v>127</v>
      </c>
      <c r="I153" s="155"/>
    </row>
    <row r="154" spans="1:9" ht="15" customHeight="1">
      <c r="A154" s="76"/>
      <c r="B154" s="50" t="s">
        <v>4</v>
      </c>
      <c r="C154" s="50" t="s">
        <v>5</v>
      </c>
      <c r="D154" s="51" t="s">
        <v>6</v>
      </c>
      <c r="E154" s="51" t="s">
        <v>7</v>
      </c>
      <c r="F154" s="51" t="s">
        <v>8</v>
      </c>
      <c r="G154" s="51" t="s">
        <v>9</v>
      </c>
      <c r="H154" s="136">
        <v>2006</v>
      </c>
      <c r="I154" s="155"/>
    </row>
    <row r="155" spans="1:9" ht="15" customHeight="1">
      <c r="A155" s="123" t="s">
        <v>42</v>
      </c>
      <c r="B155" s="65"/>
      <c r="C155" s="65"/>
      <c r="D155" s="65"/>
      <c r="E155" s="65"/>
      <c r="F155" s="55"/>
      <c r="G155" s="65"/>
      <c r="H155" s="54"/>
      <c r="I155" s="155"/>
    </row>
    <row r="156" spans="1:10" ht="15" customHeight="1">
      <c r="A156" s="76" t="s">
        <v>160</v>
      </c>
      <c r="B156" s="124"/>
      <c r="C156" s="57">
        <v>13500</v>
      </c>
      <c r="D156" s="57"/>
      <c r="E156" s="57">
        <v>153500</v>
      </c>
      <c r="F156" s="57"/>
      <c r="G156" s="57">
        <v>5400</v>
      </c>
      <c r="H156" s="54">
        <f>SUM(B156:G156)</f>
        <v>172400</v>
      </c>
      <c r="I156" s="155">
        <v>34930</v>
      </c>
      <c r="J156" s="1">
        <f t="shared" si="9"/>
        <v>393.55854566275406</v>
      </c>
    </row>
    <row r="157" spans="1:10" ht="15" customHeight="1">
      <c r="A157" s="76" t="s">
        <v>203</v>
      </c>
      <c r="B157" s="89"/>
      <c r="C157" s="68">
        <v>3</v>
      </c>
      <c r="D157" s="69"/>
      <c r="E157" s="68">
        <v>19.2</v>
      </c>
      <c r="F157" s="94"/>
      <c r="G157" s="67">
        <v>9</v>
      </c>
      <c r="H157" s="54">
        <f>SUM(B157:G157)</f>
        <v>31.2</v>
      </c>
      <c r="I157" s="155">
        <v>15</v>
      </c>
      <c r="J157" s="1">
        <f t="shared" si="9"/>
        <v>107.99999999999999</v>
      </c>
    </row>
    <row r="158" spans="1:10" ht="15" customHeight="1">
      <c r="A158" s="76" t="s">
        <v>163</v>
      </c>
      <c r="B158" s="89"/>
      <c r="C158" s="89">
        <f>C156/C157</f>
        <v>4500</v>
      </c>
      <c r="D158" s="67"/>
      <c r="E158" s="67">
        <f>E156/E157</f>
        <v>7994.791666666667</v>
      </c>
      <c r="F158" s="67"/>
      <c r="G158" s="67">
        <f>G156/G157</f>
        <v>600</v>
      </c>
      <c r="H158" s="54">
        <f>H156/H157</f>
        <v>5525.641025641025</v>
      </c>
      <c r="I158" s="155">
        <v>2329</v>
      </c>
      <c r="J158" s="1">
        <f t="shared" si="9"/>
        <v>137.25380101507193</v>
      </c>
    </row>
    <row r="159" spans="1:9" ht="15" customHeight="1">
      <c r="A159" s="76"/>
      <c r="B159" s="67"/>
      <c r="C159" s="67"/>
      <c r="D159" s="67"/>
      <c r="E159" s="67"/>
      <c r="F159" s="67"/>
      <c r="G159" s="67"/>
      <c r="H159" s="54"/>
      <c r="I159" s="155"/>
    </row>
    <row r="160" spans="1:9" ht="15" customHeight="1">
      <c r="A160" s="49" t="s">
        <v>43</v>
      </c>
      <c r="B160" s="65"/>
      <c r="C160" s="65"/>
      <c r="D160" s="65"/>
      <c r="E160" s="65"/>
      <c r="F160" s="65"/>
      <c r="G160" s="64"/>
      <c r="H160" s="54"/>
      <c r="I160" s="155"/>
    </row>
    <row r="161" spans="1:10" ht="15" customHeight="1">
      <c r="A161" s="76" t="s">
        <v>160</v>
      </c>
      <c r="B161" s="57">
        <v>11100</v>
      </c>
      <c r="C161" s="95">
        <v>37000</v>
      </c>
      <c r="D161" s="57"/>
      <c r="E161" s="118"/>
      <c r="F161" s="118"/>
      <c r="G161" s="57"/>
      <c r="H161" s="54">
        <f>SUM(B161:G161)</f>
        <v>48100</v>
      </c>
      <c r="I161" s="155">
        <v>200760</v>
      </c>
      <c r="J161" s="1">
        <f t="shared" si="9"/>
        <v>-76.04104403267583</v>
      </c>
    </row>
    <row r="162" spans="1:10" ht="15" customHeight="1">
      <c r="A162" s="76" t="s">
        <v>203</v>
      </c>
      <c r="B162" s="68">
        <v>17</v>
      </c>
      <c r="C162" s="56">
        <v>20</v>
      </c>
      <c r="D162" s="68"/>
      <c r="E162" s="118"/>
      <c r="F162" s="118"/>
      <c r="G162" s="66"/>
      <c r="H162" s="54">
        <f>SUM(B162:G162)</f>
        <v>37</v>
      </c>
      <c r="I162" s="155">
        <v>45</v>
      </c>
      <c r="J162" s="1">
        <f t="shared" si="9"/>
        <v>-17.77777777777778</v>
      </c>
    </row>
    <row r="163" spans="1:10" ht="15" customHeight="1">
      <c r="A163" s="76" t="s">
        <v>163</v>
      </c>
      <c r="B163" s="67">
        <f>B161/B162</f>
        <v>652.9411764705883</v>
      </c>
      <c r="C163" s="56">
        <f>C161/C162</f>
        <v>1850</v>
      </c>
      <c r="D163" s="67"/>
      <c r="E163" s="118"/>
      <c r="F163" s="118"/>
      <c r="G163" s="67"/>
      <c r="H163" s="54">
        <f>H161/H162</f>
        <v>1300</v>
      </c>
      <c r="I163" s="155">
        <v>4486</v>
      </c>
      <c r="J163" s="1">
        <f t="shared" si="9"/>
        <v>-71.020954079358</v>
      </c>
    </row>
    <row r="164" spans="1:9" ht="15" customHeight="1">
      <c r="A164" s="76"/>
      <c r="B164" s="67"/>
      <c r="C164" s="56"/>
      <c r="D164" s="67"/>
      <c r="E164" s="67"/>
      <c r="F164" s="67"/>
      <c r="G164" s="67"/>
      <c r="H164" s="54"/>
      <c r="I164" s="155"/>
    </row>
    <row r="165" spans="1:9" ht="15" customHeight="1">
      <c r="A165" s="49" t="s">
        <v>85</v>
      </c>
      <c r="B165" s="65"/>
      <c r="C165" s="65"/>
      <c r="D165" s="65"/>
      <c r="E165" s="65"/>
      <c r="F165" s="65"/>
      <c r="G165" s="65"/>
      <c r="H165" s="54"/>
      <c r="I165" s="155"/>
    </row>
    <row r="166" spans="1:10" ht="15" customHeight="1">
      <c r="A166" s="76" t="s">
        <v>160</v>
      </c>
      <c r="B166" s="57">
        <v>37750</v>
      </c>
      <c r="C166" s="57">
        <v>87000</v>
      </c>
      <c r="D166" s="57"/>
      <c r="E166" s="57">
        <v>360000</v>
      </c>
      <c r="F166" s="57"/>
      <c r="G166" s="57">
        <v>64000</v>
      </c>
      <c r="H166" s="54">
        <f>SUM(B166:G166)</f>
        <v>548750</v>
      </c>
      <c r="I166" s="155">
        <v>249900</v>
      </c>
      <c r="J166" s="1">
        <f t="shared" si="9"/>
        <v>119.58783513405362</v>
      </c>
    </row>
    <row r="167" spans="1:10" ht="15" customHeight="1">
      <c r="A167" s="76" t="s">
        <v>203</v>
      </c>
      <c r="B167" s="67">
        <v>16</v>
      </c>
      <c r="C167" s="68">
        <v>9</v>
      </c>
      <c r="D167" s="68"/>
      <c r="E167" s="67">
        <v>45</v>
      </c>
      <c r="F167" s="67"/>
      <c r="G167" s="67">
        <v>8</v>
      </c>
      <c r="H167" s="54">
        <f>SUM(B167:G167)</f>
        <v>78</v>
      </c>
      <c r="I167" s="155">
        <v>34</v>
      </c>
      <c r="J167" s="1">
        <f t="shared" si="9"/>
        <v>129.41176470588235</v>
      </c>
    </row>
    <row r="168" spans="1:10" ht="15" customHeight="1">
      <c r="A168" s="76" t="s">
        <v>163</v>
      </c>
      <c r="B168" s="67">
        <f>B166/B167</f>
        <v>2359.375</v>
      </c>
      <c r="C168" s="67">
        <f>C166/C167</f>
        <v>9666.666666666666</v>
      </c>
      <c r="D168" s="67"/>
      <c r="E168" s="67">
        <f>E166/E167</f>
        <v>8000</v>
      </c>
      <c r="F168" s="67"/>
      <c r="G168" s="67">
        <f>G166/G167</f>
        <v>8000</v>
      </c>
      <c r="H168" s="54">
        <f>H166/H167</f>
        <v>7035.25641025641</v>
      </c>
      <c r="I168" s="155">
        <v>7350</v>
      </c>
      <c r="J168" s="1">
        <f t="shared" si="9"/>
        <v>-4.282225710797141</v>
      </c>
    </row>
    <row r="169" spans="1:9" ht="15" customHeight="1">
      <c r="A169" s="76"/>
      <c r="B169" s="67"/>
      <c r="C169" s="67"/>
      <c r="D169" s="67"/>
      <c r="E169" s="67"/>
      <c r="F169" s="67"/>
      <c r="G169" s="67"/>
      <c r="H169" s="54"/>
      <c r="I169" s="155"/>
    </row>
    <row r="170" spans="1:9" ht="15" customHeight="1">
      <c r="A170" s="117" t="s">
        <v>193</v>
      </c>
      <c r="B170" s="65"/>
      <c r="C170" s="65"/>
      <c r="D170" s="65"/>
      <c r="E170" s="65"/>
      <c r="F170" s="65"/>
      <c r="G170" s="65"/>
      <c r="H170" s="54"/>
      <c r="I170" s="155"/>
    </row>
    <row r="171" spans="1:10" ht="15" customHeight="1">
      <c r="A171" s="76" t="s">
        <v>160</v>
      </c>
      <c r="B171" s="57">
        <v>298400</v>
      </c>
      <c r="C171" s="57">
        <v>87000</v>
      </c>
      <c r="D171" s="57">
        <v>145538</v>
      </c>
      <c r="E171" s="57">
        <v>421400</v>
      </c>
      <c r="F171" s="57"/>
      <c r="G171" s="57">
        <v>62000</v>
      </c>
      <c r="H171" s="54">
        <f>SUM(B171:G171)</f>
        <v>1014338</v>
      </c>
      <c r="I171" s="155">
        <v>632600</v>
      </c>
      <c r="J171" s="1">
        <f t="shared" si="9"/>
        <v>60.34429339234904</v>
      </c>
    </row>
    <row r="172" spans="1:10" ht="15" customHeight="1">
      <c r="A172" s="76" t="s">
        <v>203</v>
      </c>
      <c r="B172" s="69">
        <v>29.38</v>
      </c>
      <c r="C172" s="68">
        <v>6</v>
      </c>
      <c r="D172" s="69">
        <v>15.08</v>
      </c>
      <c r="E172" s="68">
        <v>30.1</v>
      </c>
      <c r="F172" s="69"/>
      <c r="G172" s="69">
        <v>8</v>
      </c>
      <c r="H172" s="149">
        <f>SUM(B172:G172)</f>
        <v>88.56</v>
      </c>
      <c r="I172" s="155">
        <v>74</v>
      </c>
      <c r="J172" s="1">
        <f t="shared" si="9"/>
        <v>19.67567567567568</v>
      </c>
    </row>
    <row r="173" spans="1:10" ht="15" customHeight="1">
      <c r="A173" s="76" t="s">
        <v>163</v>
      </c>
      <c r="B173" s="67">
        <f>B171/B172</f>
        <v>10156.569094622193</v>
      </c>
      <c r="C173" s="67">
        <f>C171/C172</f>
        <v>14500</v>
      </c>
      <c r="D173" s="67">
        <f>D171/D172</f>
        <v>9651.06100795756</v>
      </c>
      <c r="E173" s="67">
        <f>E171/E172</f>
        <v>14000</v>
      </c>
      <c r="F173" s="67"/>
      <c r="G173" s="67">
        <f>G171/G172</f>
        <v>7750</v>
      </c>
      <c r="H173" s="54">
        <f>H171/H172</f>
        <v>11453.681120144534</v>
      </c>
      <c r="I173" s="155">
        <v>8503</v>
      </c>
      <c r="J173" s="1">
        <f t="shared" si="9"/>
        <v>34.701647890680164</v>
      </c>
    </row>
    <row r="174" spans="1:9" ht="15" customHeight="1">
      <c r="A174" s="76"/>
      <c r="B174" s="67"/>
      <c r="C174" s="67"/>
      <c r="D174" s="67"/>
      <c r="E174" s="67"/>
      <c r="F174" s="67"/>
      <c r="G174" s="67"/>
      <c r="H174" s="54"/>
      <c r="I174" s="155"/>
    </row>
    <row r="175" spans="1:9" ht="15" customHeight="1">
      <c r="A175" s="49" t="s">
        <v>44</v>
      </c>
      <c r="B175" s="55"/>
      <c r="C175" s="65"/>
      <c r="D175" s="65"/>
      <c r="E175" s="65"/>
      <c r="F175" s="65"/>
      <c r="G175" s="65"/>
      <c r="H175" s="54"/>
      <c r="I175" s="155"/>
    </row>
    <row r="176" spans="1:10" ht="15" customHeight="1">
      <c r="A176" s="76" t="s">
        <v>160</v>
      </c>
      <c r="B176" s="57">
        <v>426320</v>
      </c>
      <c r="C176" s="57">
        <v>316854</v>
      </c>
      <c r="D176" s="57">
        <v>390520</v>
      </c>
      <c r="E176" s="57">
        <v>921425</v>
      </c>
      <c r="F176" s="57"/>
      <c r="G176" s="57"/>
      <c r="H176" s="54">
        <f>SUM(B176:G176)</f>
        <v>2055119</v>
      </c>
      <c r="I176" s="155">
        <v>1191179</v>
      </c>
      <c r="J176" s="1">
        <f t="shared" si="9"/>
        <v>72.52814228592008</v>
      </c>
    </row>
    <row r="177" spans="1:10" ht="15" customHeight="1">
      <c r="A177" s="76" t="s">
        <v>203</v>
      </c>
      <c r="B177" s="106">
        <v>33.27</v>
      </c>
      <c r="C177" s="69">
        <v>16</v>
      </c>
      <c r="D177" s="69">
        <v>21.26</v>
      </c>
      <c r="E177" s="68">
        <v>45</v>
      </c>
      <c r="F177" s="67"/>
      <c r="G177" s="67"/>
      <c r="H177" s="54">
        <f>SUM(B177:G177)</f>
        <v>115.53</v>
      </c>
      <c r="I177" s="155">
        <v>69</v>
      </c>
      <c r="J177" s="1">
        <f t="shared" si="9"/>
        <v>67.43478260869566</v>
      </c>
    </row>
    <row r="178" spans="1:10" ht="15" customHeight="1">
      <c r="A178" s="76" t="s">
        <v>163</v>
      </c>
      <c r="B178" s="67">
        <f>B176/B177</f>
        <v>12813.946498346857</v>
      </c>
      <c r="C178" s="67">
        <f>C176/C177</f>
        <v>19803.375</v>
      </c>
      <c r="D178" s="67">
        <f>D176/D177</f>
        <v>18368.76763875823</v>
      </c>
      <c r="E178" s="67">
        <f>E176/E177</f>
        <v>20476.11111111111</v>
      </c>
      <c r="F178" s="67"/>
      <c r="G178" s="67"/>
      <c r="H178" s="54">
        <f>H176/H177</f>
        <v>17788.617675062753</v>
      </c>
      <c r="I178" s="155">
        <v>17257</v>
      </c>
      <c r="J178" s="1">
        <f t="shared" si="9"/>
        <v>3.080591499465451</v>
      </c>
    </row>
    <row r="179" spans="1:9" ht="15" customHeight="1">
      <c r="A179" s="76"/>
      <c r="B179" s="67"/>
      <c r="C179" s="67"/>
      <c r="D179" s="67"/>
      <c r="E179" s="67"/>
      <c r="F179" s="67"/>
      <c r="G179" s="67"/>
      <c r="H179" s="54"/>
      <c r="I179" s="155"/>
    </row>
    <row r="180" spans="1:9" ht="15" customHeight="1">
      <c r="A180" s="103" t="s">
        <v>45</v>
      </c>
      <c r="B180" s="65"/>
      <c r="C180" s="64"/>
      <c r="D180" s="64"/>
      <c r="E180" s="64"/>
      <c r="F180" s="65"/>
      <c r="G180" s="65"/>
      <c r="H180" s="54"/>
      <c r="I180" s="155"/>
    </row>
    <row r="181" spans="1:10" ht="15" customHeight="1">
      <c r="A181" s="76" t="s">
        <v>160</v>
      </c>
      <c r="B181" s="57">
        <v>8800</v>
      </c>
      <c r="C181" s="57">
        <v>514900</v>
      </c>
      <c r="D181" s="109"/>
      <c r="E181" s="57">
        <v>2057000</v>
      </c>
      <c r="F181" s="109"/>
      <c r="G181" s="109"/>
      <c r="H181" s="54">
        <f>SUM(B181:G181)</f>
        <v>2580700</v>
      </c>
      <c r="I181" s="155">
        <v>2289900</v>
      </c>
      <c r="J181" s="1">
        <f t="shared" si="9"/>
        <v>12.69924450849382</v>
      </c>
    </row>
    <row r="182" spans="1:10" ht="15" customHeight="1">
      <c r="A182" s="76" t="s">
        <v>203</v>
      </c>
      <c r="B182" s="58">
        <v>1.75</v>
      </c>
      <c r="C182" s="67">
        <v>35</v>
      </c>
      <c r="D182" s="109"/>
      <c r="E182" s="68">
        <v>213.8</v>
      </c>
      <c r="F182" s="109"/>
      <c r="G182" s="109"/>
      <c r="H182" s="54">
        <f>SUM(B182:G182)</f>
        <v>250.55</v>
      </c>
      <c r="I182" s="155">
        <v>225</v>
      </c>
      <c r="J182" s="1">
        <f t="shared" si="9"/>
        <v>11.35555555555556</v>
      </c>
    </row>
    <row r="183" spans="1:10" ht="15" customHeight="1">
      <c r="A183" s="76" t="s">
        <v>163</v>
      </c>
      <c r="B183" s="53">
        <f>B181/B182</f>
        <v>5028.571428571428</v>
      </c>
      <c r="C183" s="53">
        <f>C181/C182</f>
        <v>14711.42857142857</v>
      </c>
      <c r="D183" s="109"/>
      <c r="E183" s="53">
        <f>E181/E182</f>
        <v>9621.14125350795</v>
      </c>
      <c r="F183" s="109"/>
      <c r="G183" s="109"/>
      <c r="H183" s="54">
        <f>H181/H182</f>
        <v>10300.139692676112</v>
      </c>
      <c r="I183" s="155">
        <v>10177</v>
      </c>
      <c r="J183" s="1">
        <f t="shared" si="9"/>
        <v>1.2099802758780756</v>
      </c>
    </row>
    <row r="184" spans="1:9" ht="15" customHeight="1">
      <c r="A184" s="76"/>
      <c r="B184" s="53"/>
      <c r="C184" s="53"/>
      <c r="D184" s="53"/>
      <c r="E184" s="53"/>
      <c r="F184" s="53"/>
      <c r="G184" s="67"/>
      <c r="H184" s="54"/>
      <c r="I184" s="155"/>
    </row>
    <row r="185" spans="1:9" ht="15" customHeight="1">
      <c r="A185" s="103" t="s">
        <v>46</v>
      </c>
      <c r="B185" s="51"/>
      <c r="C185" s="65"/>
      <c r="D185" s="65"/>
      <c r="E185" s="65"/>
      <c r="F185" s="65"/>
      <c r="G185" s="65"/>
      <c r="H185" s="54"/>
      <c r="I185" s="155"/>
    </row>
    <row r="186" spans="1:10" ht="15" customHeight="1">
      <c r="A186" s="76" t="s">
        <v>160</v>
      </c>
      <c r="B186" s="57">
        <v>1259905</v>
      </c>
      <c r="C186" s="57">
        <v>140000</v>
      </c>
      <c r="D186" s="57">
        <v>88000</v>
      </c>
      <c r="E186" s="57">
        <v>5000</v>
      </c>
      <c r="F186" s="109"/>
      <c r="G186" s="109"/>
      <c r="H186" s="54">
        <f>SUM(B186:G186)</f>
        <v>1492905</v>
      </c>
      <c r="I186" s="155">
        <v>2157273</v>
      </c>
      <c r="J186" s="1">
        <f t="shared" si="9"/>
        <v>-30.79665855920878</v>
      </c>
    </row>
    <row r="187" spans="1:10" ht="15" customHeight="1">
      <c r="A187" s="76" t="s">
        <v>203</v>
      </c>
      <c r="B187" s="90">
        <v>52.15</v>
      </c>
      <c r="C187" s="67">
        <v>17</v>
      </c>
      <c r="D187" s="69">
        <v>5.5</v>
      </c>
      <c r="E187" s="69">
        <v>0.6</v>
      </c>
      <c r="F187" s="109"/>
      <c r="G187" s="109"/>
      <c r="H187" s="54">
        <f>SUM(B187:G187)</f>
        <v>75.25</v>
      </c>
      <c r="I187" s="155">
        <v>88</v>
      </c>
      <c r="J187" s="1">
        <f t="shared" si="9"/>
        <v>-14.488636363636365</v>
      </c>
    </row>
    <row r="188" spans="1:10" ht="15" customHeight="1">
      <c r="A188" s="76" t="s">
        <v>163</v>
      </c>
      <c r="B188" s="53">
        <f>B186/B187</f>
        <v>24159.252157238734</v>
      </c>
      <c r="C188" s="53">
        <f>C186/C187</f>
        <v>8235.29411764706</v>
      </c>
      <c r="D188" s="53">
        <f>D186/D187</f>
        <v>16000</v>
      </c>
      <c r="E188" s="53">
        <f>E186/E187</f>
        <v>8333.333333333334</v>
      </c>
      <c r="F188" s="109"/>
      <c r="G188" s="109"/>
      <c r="H188" s="54">
        <f>H186/H187</f>
        <v>19839.269102990034</v>
      </c>
      <c r="I188" s="155">
        <v>24570</v>
      </c>
      <c r="J188" s="1">
        <f t="shared" si="9"/>
        <v>-19.254094004924564</v>
      </c>
    </row>
    <row r="189" spans="1:9" ht="15" customHeight="1">
      <c r="A189" s="76"/>
      <c r="B189" s="53"/>
      <c r="C189" s="53"/>
      <c r="D189" s="53"/>
      <c r="E189" s="53"/>
      <c r="F189" s="67"/>
      <c r="G189" s="67"/>
      <c r="H189" s="54"/>
      <c r="I189" s="155"/>
    </row>
    <row r="190" spans="1:9" ht="15" customHeight="1">
      <c r="A190" s="103" t="s">
        <v>47</v>
      </c>
      <c r="B190" s="51"/>
      <c r="C190" s="65"/>
      <c r="D190" s="65"/>
      <c r="E190" s="65"/>
      <c r="F190" s="65"/>
      <c r="G190" s="65"/>
      <c r="H190" s="54"/>
      <c r="I190" s="155"/>
    </row>
    <row r="191" spans="1:10" ht="15" customHeight="1">
      <c r="A191" s="76" t="s">
        <v>160</v>
      </c>
      <c r="B191" s="57"/>
      <c r="C191" s="57">
        <v>20000</v>
      </c>
      <c r="D191" s="57"/>
      <c r="E191" s="57">
        <v>219000</v>
      </c>
      <c r="F191" s="109"/>
      <c r="G191" s="109"/>
      <c r="H191" s="54">
        <f>SUM(B191:G191)</f>
        <v>239000</v>
      </c>
      <c r="I191" s="155">
        <v>484740</v>
      </c>
      <c r="J191" s="1">
        <f t="shared" si="9"/>
        <v>-50.69521805503982</v>
      </c>
    </row>
    <row r="192" spans="1:10" ht="15" customHeight="1">
      <c r="A192" s="76" t="s">
        <v>203</v>
      </c>
      <c r="B192" s="87"/>
      <c r="C192" s="67">
        <v>2</v>
      </c>
      <c r="D192" s="68"/>
      <c r="E192" s="67">
        <v>27.35</v>
      </c>
      <c r="F192" s="109"/>
      <c r="G192" s="109"/>
      <c r="H192" s="54">
        <f>SUM(B192:G192)</f>
        <v>29.35</v>
      </c>
      <c r="I192" s="155">
        <v>54</v>
      </c>
      <c r="J192" s="1">
        <f t="shared" si="9"/>
        <v>-45.648148148148145</v>
      </c>
    </row>
    <row r="193" spans="1:10" ht="15" customHeight="1">
      <c r="A193" s="76" t="s">
        <v>163</v>
      </c>
      <c r="B193" s="53"/>
      <c r="C193" s="67">
        <f>C191/C192</f>
        <v>10000</v>
      </c>
      <c r="D193" s="67"/>
      <c r="E193" s="67">
        <f>E191/E192</f>
        <v>8007.3126142595975</v>
      </c>
      <c r="F193" s="109"/>
      <c r="G193" s="109"/>
      <c r="H193" s="54">
        <f>H191/H192</f>
        <v>8143.100511073253</v>
      </c>
      <c r="I193" s="155">
        <v>8935</v>
      </c>
      <c r="J193" s="1">
        <f t="shared" si="9"/>
        <v>-8.862892993024587</v>
      </c>
    </row>
    <row r="194" spans="1:9" ht="15" customHeight="1">
      <c r="A194" s="76"/>
      <c r="B194" s="53"/>
      <c r="C194" s="67"/>
      <c r="D194" s="67"/>
      <c r="E194" s="67"/>
      <c r="F194" s="67"/>
      <c r="G194" s="67"/>
      <c r="H194" s="54"/>
      <c r="I194" s="155"/>
    </row>
    <row r="195" spans="1:9" ht="15" customHeight="1">
      <c r="A195" s="82" t="s">
        <v>146</v>
      </c>
      <c r="B195" s="53"/>
      <c r="C195" s="67"/>
      <c r="D195" s="67"/>
      <c r="E195" s="67"/>
      <c r="F195" s="67"/>
      <c r="G195" s="67"/>
      <c r="H195" s="54"/>
      <c r="I195" s="155"/>
    </row>
    <row r="196" spans="1:10" ht="15" customHeight="1">
      <c r="A196" s="76" t="s">
        <v>160</v>
      </c>
      <c r="B196" s="110"/>
      <c r="C196" s="67">
        <v>400</v>
      </c>
      <c r="D196" s="110"/>
      <c r="E196" s="89"/>
      <c r="F196" s="110"/>
      <c r="G196" s="110"/>
      <c r="H196" s="54">
        <f>SUM(B196:G196)</f>
        <v>400</v>
      </c>
      <c r="I196" s="155">
        <v>6300</v>
      </c>
      <c r="J196" s="1">
        <f t="shared" si="9"/>
        <v>-93.65079365079364</v>
      </c>
    </row>
    <row r="197" spans="1:10" ht="15" customHeight="1">
      <c r="A197" s="76" t="s">
        <v>203</v>
      </c>
      <c r="B197" s="125"/>
      <c r="C197" s="68">
        <f>C196/C198</f>
        <v>0.2</v>
      </c>
      <c r="D197" s="110"/>
      <c r="E197" s="67"/>
      <c r="F197" s="110"/>
      <c r="G197" s="110"/>
      <c r="H197" s="54">
        <f>SUM(B197:G197)</f>
        <v>0.2</v>
      </c>
      <c r="I197" s="155">
        <v>6</v>
      </c>
      <c r="J197" s="1">
        <f t="shared" si="9"/>
        <v>-96.66666666666667</v>
      </c>
    </row>
    <row r="198" spans="1:10" ht="15" customHeight="1">
      <c r="A198" s="76" t="s">
        <v>163</v>
      </c>
      <c r="B198" s="110"/>
      <c r="C198" s="67">
        <v>2000</v>
      </c>
      <c r="D198" s="110"/>
      <c r="E198" s="67"/>
      <c r="F198" s="110"/>
      <c r="G198" s="110"/>
      <c r="H198" s="54">
        <f>H196/H197</f>
        <v>2000</v>
      </c>
      <c r="I198" s="155">
        <v>1029</v>
      </c>
      <c r="J198" s="1">
        <f t="shared" si="9"/>
        <v>94.36345966958211</v>
      </c>
    </row>
    <row r="199" spans="1:9" ht="15" customHeight="1">
      <c r="A199" s="76"/>
      <c r="B199" s="53"/>
      <c r="C199" s="67"/>
      <c r="D199" s="67"/>
      <c r="E199" s="67"/>
      <c r="F199" s="67"/>
      <c r="G199" s="67"/>
      <c r="H199" s="54"/>
      <c r="I199" s="155"/>
    </row>
    <row r="200" spans="1:9" ht="15" customHeight="1">
      <c r="A200" s="82" t="s">
        <v>144</v>
      </c>
      <c r="B200" s="53"/>
      <c r="C200" s="67"/>
      <c r="D200" s="67"/>
      <c r="E200" s="67"/>
      <c r="F200" s="67"/>
      <c r="G200" s="67"/>
      <c r="H200" s="54"/>
      <c r="I200" s="155"/>
    </row>
    <row r="201" spans="1:10" ht="15" customHeight="1">
      <c r="A201" s="76" t="s">
        <v>160</v>
      </c>
      <c r="B201" s="110"/>
      <c r="C201" s="67">
        <v>165000</v>
      </c>
      <c r="D201" s="110"/>
      <c r="E201" s="67">
        <v>92138</v>
      </c>
      <c r="F201" s="110"/>
      <c r="G201" s="110"/>
      <c r="H201" s="54">
        <f>SUM(B201:G201)</f>
        <v>257138</v>
      </c>
      <c r="I201" s="155">
        <v>356300</v>
      </c>
      <c r="J201" s="1">
        <f t="shared" si="9"/>
        <v>-27.83104125736739</v>
      </c>
    </row>
    <row r="202" spans="1:10" ht="15" customHeight="1">
      <c r="A202" s="76" t="s">
        <v>203</v>
      </c>
      <c r="B202" s="146"/>
      <c r="C202" s="67">
        <v>4</v>
      </c>
      <c r="D202" s="110"/>
      <c r="E202" s="69">
        <v>3.96</v>
      </c>
      <c r="F202" s="110"/>
      <c r="G202" s="110"/>
      <c r="H202" s="54">
        <f>SUM(B202:G202)</f>
        <v>7.96</v>
      </c>
      <c r="I202" s="155">
        <v>15</v>
      </c>
      <c r="J202" s="1">
        <f t="shared" si="9"/>
        <v>-46.93333333333333</v>
      </c>
    </row>
    <row r="203" spans="1:10" ht="15" customHeight="1">
      <c r="A203" s="76" t="s">
        <v>163</v>
      </c>
      <c r="B203" s="110"/>
      <c r="C203" s="67">
        <f>C201/C202</f>
        <v>41250</v>
      </c>
      <c r="D203" s="110"/>
      <c r="E203" s="67">
        <f>E201/E202</f>
        <v>23267.171717171717</v>
      </c>
      <c r="F203" s="110"/>
      <c r="G203" s="110"/>
      <c r="H203" s="54">
        <f>H201/H202</f>
        <v>32303.768844221107</v>
      </c>
      <c r="I203" s="155">
        <v>24488</v>
      </c>
      <c r="J203" s="1">
        <f t="shared" si="9"/>
        <v>31.916730007436733</v>
      </c>
    </row>
    <row r="204" spans="1:9" ht="15" customHeight="1">
      <c r="A204" s="76"/>
      <c r="B204" s="53"/>
      <c r="C204" s="67"/>
      <c r="D204" s="67"/>
      <c r="E204" s="67"/>
      <c r="F204" s="67"/>
      <c r="G204" s="67"/>
      <c r="H204" s="54"/>
      <c r="I204" s="155"/>
    </row>
    <row r="205" spans="1:9" ht="15" customHeight="1">
      <c r="A205" s="82" t="s">
        <v>150</v>
      </c>
      <c r="B205" s="53"/>
      <c r="C205" s="67"/>
      <c r="D205" s="67"/>
      <c r="E205" s="67"/>
      <c r="F205" s="67"/>
      <c r="G205" s="67"/>
      <c r="H205" s="54"/>
      <c r="I205" s="155"/>
    </row>
    <row r="206" spans="1:10" ht="15" customHeight="1">
      <c r="A206" s="76" t="s">
        <v>160</v>
      </c>
      <c r="B206" s="110"/>
      <c r="C206" s="67"/>
      <c r="D206" s="110"/>
      <c r="E206" s="67">
        <v>13500</v>
      </c>
      <c r="F206" s="110"/>
      <c r="G206" s="110"/>
      <c r="H206" s="54">
        <f>SUM(B206:G206)</f>
        <v>13500</v>
      </c>
      <c r="I206" s="155">
        <v>43800</v>
      </c>
      <c r="J206" s="1">
        <f t="shared" si="9"/>
        <v>-69.17808219178082</v>
      </c>
    </row>
    <row r="207" spans="1:10" ht="15" customHeight="1">
      <c r="A207" s="76" t="s">
        <v>203</v>
      </c>
      <c r="B207" s="125"/>
      <c r="C207" s="67"/>
      <c r="D207" s="146"/>
      <c r="E207" s="69">
        <v>0.75</v>
      </c>
      <c r="F207" s="110"/>
      <c r="G207" s="110"/>
      <c r="H207" s="54">
        <f>SUM(B207:G207)</f>
        <v>0.75</v>
      </c>
      <c r="I207" s="155">
        <v>5</v>
      </c>
      <c r="J207" s="1">
        <f t="shared" si="9"/>
        <v>-85</v>
      </c>
    </row>
    <row r="208" spans="1:10" ht="15" customHeight="1">
      <c r="A208" s="76" t="s">
        <v>163</v>
      </c>
      <c r="B208" s="110"/>
      <c r="C208" s="67"/>
      <c r="D208" s="110"/>
      <c r="E208" s="67"/>
      <c r="F208" s="110"/>
      <c r="G208" s="110"/>
      <c r="H208" s="54">
        <f>H206/H207</f>
        <v>18000</v>
      </c>
      <c r="I208" s="155">
        <v>9319</v>
      </c>
      <c r="J208" s="1">
        <f t="shared" si="9"/>
        <v>93.1537718639339</v>
      </c>
    </row>
    <row r="209" spans="1:9" ht="15" customHeight="1">
      <c r="A209" s="76"/>
      <c r="B209" s="53"/>
      <c r="C209" s="67"/>
      <c r="D209" s="67"/>
      <c r="E209" s="67"/>
      <c r="F209" s="67"/>
      <c r="G209" s="67"/>
      <c r="H209" s="54"/>
      <c r="I209" s="155"/>
    </row>
    <row r="210" spans="1:9" ht="15" customHeight="1">
      <c r="A210" s="88" t="s">
        <v>134</v>
      </c>
      <c r="B210" s="53"/>
      <c r="C210" s="67"/>
      <c r="D210" s="67"/>
      <c r="E210" s="67"/>
      <c r="F210" s="67"/>
      <c r="G210" s="67"/>
      <c r="H210" s="54"/>
      <c r="I210" s="155"/>
    </row>
    <row r="211" spans="1:10" ht="15" customHeight="1">
      <c r="A211" s="76" t="s">
        <v>160</v>
      </c>
      <c r="B211" s="110"/>
      <c r="C211" s="67"/>
      <c r="D211" s="110"/>
      <c r="E211" s="67">
        <v>24750</v>
      </c>
      <c r="F211" s="110"/>
      <c r="G211" s="110"/>
      <c r="H211" s="54">
        <f>SUM(B211:G211)</f>
        <v>24750</v>
      </c>
      <c r="I211" s="155">
        <v>5700</v>
      </c>
      <c r="J211" s="1">
        <f t="shared" si="9"/>
        <v>334.2105263157895</v>
      </c>
    </row>
    <row r="212" spans="1:10" ht="15" customHeight="1">
      <c r="A212" s="76" t="s">
        <v>203</v>
      </c>
      <c r="B212" s="110"/>
      <c r="C212" s="68"/>
      <c r="D212" s="110"/>
      <c r="E212" s="69">
        <v>2.19</v>
      </c>
      <c r="F212" s="110"/>
      <c r="G212" s="110"/>
      <c r="H212" s="141">
        <f>SUM(B212:G212)</f>
        <v>2.19</v>
      </c>
      <c r="I212" s="155">
        <v>1</v>
      </c>
      <c r="J212" s="1">
        <f t="shared" si="9"/>
        <v>119</v>
      </c>
    </row>
    <row r="213" spans="1:10" ht="15" customHeight="1">
      <c r="A213" s="76" t="s">
        <v>163</v>
      </c>
      <c r="B213" s="110"/>
      <c r="C213" s="67"/>
      <c r="D213" s="110"/>
      <c r="E213" s="67">
        <f>E211/E212</f>
        <v>11301.369863013699</v>
      </c>
      <c r="F213" s="110"/>
      <c r="G213" s="110"/>
      <c r="H213" s="54">
        <f>H211/H212</f>
        <v>11301.369863013699</v>
      </c>
      <c r="I213" s="155">
        <v>4560</v>
      </c>
      <c r="J213" s="1">
        <f t="shared" si="9"/>
        <v>147.83705839942323</v>
      </c>
    </row>
    <row r="214" spans="1:9" ht="15" customHeight="1">
      <c r="A214" s="76"/>
      <c r="B214" s="53"/>
      <c r="C214" s="67"/>
      <c r="D214" s="67"/>
      <c r="E214" s="67"/>
      <c r="F214" s="67"/>
      <c r="G214" s="67"/>
      <c r="H214" s="54"/>
      <c r="I214" s="155"/>
    </row>
    <row r="215" spans="1:9" ht="15" customHeight="1">
      <c r="A215" s="82" t="s">
        <v>135</v>
      </c>
      <c r="B215" s="53"/>
      <c r="C215" s="67"/>
      <c r="D215" s="67"/>
      <c r="E215" s="67"/>
      <c r="F215" s="67"/>
      <c r="G215" s="67"/>
      <c r="H215" s="54"/>
      <c r="I215" s="155"/>
    </row>
    <row r="216" spans="1:10" ht="15" customHeight="1">
      <c r="A216" s="76" t="s">
        <v>160</v>
      </c>
      <c r="B216" s="67">
        <v>4000</v>
      </c>
      <c r="C216" s="67">
        <v>15000</v>
      </c>
      <c r="D216" s="110"/>
      <c r="E216" s="67">
        <v>35420</v>
      </c>
      <c r="F216" s="110"/>
      <c r="G216" s="110"/>
      <c r="H216" s="54">
        <f>SUM(B216:G216)</f>
        <v>54420</v>
      </c>
      <c r="I216" s="155">
        <v>84000</v>
      </c>
      <c r="J216" s="1">
        <f aca="true" t="shared" si="10" ref="J216:J274">(H216-I216)/I216*100</f>
        <v>-35.214285714285715</v>
      </c>
    </row>
    <row r="217" spans="1:10" ht="15" customHeight="1">
      <c r="A217" s="76" t="s">
        <v>203</v>
      </c>
      <c r="B217" s="80">
        <v>0.375</v>
      </c>
      <c r="C217" s="69">
        <v>2</v>
      </c>
      <c r="D217" s="110"/>
      <c r="E217" s="69">
        <v>3.3</v>
      </c>
      <c r="F217" s="110"/>
      <c r="G217" s="110"/>
      <c r="H217" s="54">
        <f>SUM(B217:G217)</f>
        <v>5.675</v>
      </c>
      <c r="I217" s="155">
        <v>7</v>
      </c>
      <c r="J217" s="1">
        <f t="shared" si="10"/>
        <v>-18.92857142857143</v>
      </c>
    </row>
    <row r="218" spans="1:10" ht="15" customHeight="1">
      <c r="A218" s="76" t="s">
        <v>163</v>
      </c>
      <c r="B218" s="81">
        <f>B216/B217</f>
        <v>10666.666666666666</v>
      </c>
      <c r="C218" s="67">
        <f>C216/C217</f>
        <v>7500</v>
      </c>
      <c r="D218" s="110"/>
      <c r="E218" s="67">
        <f>E216/E217</f>
        <v>10733.333333333334</v>
      </c>
      <c r="F218" s="110"/>
      <c r="G218" s="110"/>
      <c r="H218" s="54">
        <f>H216/H217</f>
        <v>9589.427312775331</v>
      </c>
      <c r="I218" s="155">
        <v>11789</v>
      </c>
      <c r="J218" s="1">
        <f t="shared" si="10"/>
        <v>-18.657839403042402</v>
      </c>
    </row>
    <row r="219" spans="1:9" ht="15" customHeight="1">
      <c r="A219" s="76"/>
      <c r="B219" s="53"/>
      <c r="C219" s="67"/>
      <c r="D219" s="67"/>
      <c r="E219" s="67"/>
      <c r="F219" s="67"/>
      <c r="G219" s="67"/>
      <c r="H219" s="54"/>
      <c r="I219" s="155"/>
    </row>
    <row r="220" spans="1:9" ht="15" customHeight="1">
      <c r="A220" s="76"/>
      <c r="B220" s="23"/>
      <c r="C220" s="24"/>
      <c r="D220" s="30"/>
      <c r="E220" s="41"/>
      <c r="F220" s="30"/>
      <c r="G220" s="30"/>
      <c r="H220" s="26" t="s">
        <v>127</v>
      </c>
      <c r="I220" s="155"/>
    </row>
    <row r="221" spans="1:9" ht="15" customHeight="1">
      <c r="A221" s="76"/>
      <c r="B221" s="50" t="s">
        <v>4</v>
      </c>
      <c r="C221" s="50" t="s">
        <v>5</v>
      </c>
      <c r="D221" s="51" t="s">
        <v>6</v>
      </c>
      <c r="E221" s="51" t="s">
        <v>7</v>
      </c>
      <c r="F221" s="51" t="s">
        <v>8</v>
      </c>
      <c r="G221" s="51" t="s">
        <v>9</v>
      </c>
      <c r="H221" s="136">
        <v>2006</v>
      </c>
      <c r="I221" s="156">
        <v>2005</v>
      </c>
    </row>
    <row r="222" spans="1:9" ht="15" customHeight="1">
      <c r="A222" s="82" t="s">
        <v>136</v>
      </c>
      <c r="B222" s="53"/>
      <c r="C222" s="67"/>
      <c r="D222" s="67"/>
      <c r="E222" s="67"/>
      <c r="F222" s="67"/>
      <c r="G222" s="67"/>
      <c r="H222" s="54"/>
      <c r="I222" s="155"/>
    </row>
    <row r="223" spans="1:10" ht="15" customHeight="1">
      <c r="A223" s="76" t="s">
        <v>160</v>
      </c>
      <c r="B223" s="110"/>
      <c r="C223" s="110">
        <v>10000</v>
      </c>
      <c r="D223" s="110"/>
      <c r="E223" s="67">
        <v>98645</v>
      </c>
      <c r="F223" s="110"/>
      <c r="G223" s="110"/>
      <c r="H223" s="54">
        <f>SUM(B223:G223)</f>
        <v>108645</v>
      </c>
      <c r="I223" s="155">
        <v>43500</v>
      </c>
      <c r="J223" s="1">
        <f t="shared" si="10"/>
        <v>149.75862068965517</v>
      </c>
    </row>
    <row r="224" spans="1:10" ht="15" customHeight="1">
      <c r="A224" s="76" t="s">
        <v>203</v>
      </c>
      <c r="B224" s="134"/>
      <c r="C224" s="146">
        <v>1</v>
      </c>
      <c r="D224" s="110"/>
      <c r="E224" s="69">
        <v>1.94</v>
      </c>
      <c r="F224" s="110"/>
      <c r="G224" s="110"/>
      <c r="H224" s="54">
        <f>SUM(B224:G224)</f>
        <v>2.94</v>
      </c>
      <c r="I224" s="155">
        <v>3</v>
      </c>
      <c r="J224" s="1">
        <f t="shared" si="10"/>
        <v>-2.0000000000000018</v>
      </c>
    </row>
    <row r="225" spans="1:10" ht="15" customHeight="1">
      <c r="A225" s="76" t="s">
        <v>163</v>
      </c>
      <c r="B225" s="110"/>
      <c r="C225" s="110">
        <f>C223/C224</f>
        <v>10000</v>
      </c>
      <c r="D225" s="110"/>
      <c r="E225" s="67">
        <f>E223/E224</f>
        <v>50847.9381443299</v>
      </c>
      <c r="F225" s="110"/>
      <c r="G225" s="110"/>
      <c r="H225" s="54">
        <f>H223/H224</f>
        <v>36954.08163265306</v>
      </c>
      <c r="I225" s="155">
        <v>12870</v>
      </c>
      <c r="J225" s="1">
        <f t="shared" si="10"/>
        <v>187.13350141921572</v>
      </c>
    </row>
    <row r="226" spans="1:9" ht="15" customHeight="1">
      <c r="A226" s="76"/>
      <c r="B226" s="53"/>
      <c r="C226" s="67"/>
      <c r="D226" s="67"/>
      <c r="E226" s="67"/>
      <c r="F226" s="67"/>
      <c r="G226" s="67"/>
      <c r="H226" s="54"/>
      <c r="I226" s="155"/>
    </row>
    <row r="227" spans="1:9" ht="15" customHeight="1">
      <c r="A227" s="82" t="s">
        <v>137</v>
      </c>
      <c r="B227" s="53"/>
      <c r="C227" s="67"/>
      <c r="D227" s="67"/>
      <c r="E227" s="67"/>
      <c r="F227" s="67"/>
      <c r="G227" s="67"/>
      <c r="H227" s="54"/>
      <c r="I227" s="155"/>
    </row>
    <row r="228" spans="1:10" ht="15" customHeight="1">
      <c r="A228" s="76" t="s">
        <v>160</v>
      </c>
      <c r="B228" s="110">
        <v>1500</v>
      </c>
      <c r="C228" s="84">
        <v>8000</v>
      </c>
      <c r="D228" s="110">
        <v>15000</v>
      </c>
      <c r="E228" s="67">
        <v>60000</v>
      </c>
      <c r="F228" s="110">
        <v>1700</v>
      </c>
      <c r="G228" s="110"/>
      <c r="H228" s="54">
        <f>SUM(B228:G228)</f>
        <v>86200</v>
      </c>
      <c r="I228" s="155">
        <v>48200</v>
      </c>
      <c r="J228" s="1">
        <f t="shared" si="10"/>
        <v>78.83817427385893</v>
      </c>
    </row>
    <row r="229" spans="1:10" ht="15" customHeight="1">
      <c r="A229" s="76" t="s">
        <v>203</v>
      </c>
      <c r="B229" s="110">
        <v>20</v>
      </c>
      <c r="C229" s="69">
        <v>1</v>
      </c>
      <c r="D229" s="146">
        <v>1.5</v>
      </c>
      <c r="E229" s="67">
        <v>19</v>
      </c>
      <c r="F229" s="110">
        <v>1</v>
      </c>
      <c r="G229" s="110"/>
      <c r="H229" s="149">
        <f>SUM(B229:G229)</f>
        <v>42.5</v>
      </c>
      <c r="I229" s="155">
        <v>7</v>
      </c>
      <c r="J229" s="1">
        <f t="shared" si="10"/>
        <v>507.1428571428571</v>
      </c>
    </row>
    <row r="230" spans="1:10" ht="15" customHeight="1">
      <c r="A230" s="76" t="s">
        <v>163</v>
      </c>
      <c r="B230" s="110">
        <f>B228/B229</f>
        <v>75</v>
      </c>
      <c r="C230" s="67">
        <v>8000</v>
      </c>
      <c r="D230" s="110">
        <f>D228/D229</f>
        <v>10000</v>
      </c>
      <c r="E230" s="67">
        <f>E228/E229</f>
        <v>3157.8947368421054</v>
      </c>
      <c r="F230" s="110">
        <f>F228/F229</f>
        <v>1700</v>
      </c>
      <c r="G230" s="110"/>
      <c r="H230" s="54">
        <f>H228/H229</f>
        <v>2028.235294117647</v>
      </c>
      <c r="I230" s="155">
        <v>7088</v>
      </c>
      <c r="J230" s="1">
        <f t="shared" si="10"/>
        <v>-71.38494223874652</v>
      </c>
    </row>
    <row r="231" spans="1:9" ht="15" customHeight="1">
      <c r="A231" s="76"/>
      <c r="B231" s="53"/>
      <c r="C231" s="67"/>
      <c r="D231" s="67"/>
      <c r="E231" s="67"/>
      <c r="F231" s="67"/>
      <c r="G231" s="67"/>
      <c r="H231" s="54"/>
      <c r="I231" s="155"/>
    </row>
    <row r="232" spans="1:9" ht="15" customHeight="1">
      <c r="A232" s="126" t="s">
        <v>145</v>
      </c>
      <c r="B232" s="53"/>
      <c r="C232" s="67"/>
      <c r="D232" s="67"/>
      <c r="E232" s="67"/>
      <c r="F232" s="67"/>
      <c r="G232" s="67"/>
      <c r="H232" s="54"/>
      <c r="I232" s="155"/>
    </row>
    <row r="233" spans="1:10" ht="15" customHeight="1">
      <c r="A233" s="76" t="s">
        <v>183</v>
      </c>
      <c r="B233" s="110"/>
      <c r="C233" s="56">
        <v>390000</v>
      </c>
      <c r="D233" s="110"/>
      <c r="E233" s="67"/>
      <c r="F233" s="110"/>
      <c r="G233" s="67"/>
      <c r="H233" s="54"/>
      <c r="I233" s="155">
        <v>340000</v>
      </c>
      <c r="J233" s="1">
        <f t="shared" si="10"/>
        <v>-100</v>
      </c>
    </row>
    <row r="234" spans="1:10" ht="15" customHeight="1">
      <c r="A234" s="76" t="s">
        <v>203</v>
      </c>
      <c r="B234" s="110"/>
      <c r="C234" s="67">
        <v>13</v>
      </c>
      <c r="D234" s="110"/>
      <c r="E234" s="69"/>
      <c r="F234" s="110"/>
      <c r="G234" s="67"/>
      <c r="H234" s="54"/>
      <c r="I234" s="155">
        <v>24</v>
      </c>
      <c r="J234" s="1">
        <f t="shared" si="10"/>
        <v>-100</v>
      </c>
    </row>
    <row r="235" spans="1:10" ht="15" customHeight="1">
      <c r="A235" s="76" t="s">
        <v>182</v>
      </c>
      <c r="B235" s="110"/>
      <c r="C235" s="67">
        <f>C233/C234</f>
        <v>30000</v>
      </c>
      <c r="D235" s="110"/>
      <c r="E235" s="67"/>
      <c r="F235" s="110"/>
      <c r="G235" s="67"/>
      <c r="H235" s="54"/>
      <c r="I235" s="155">
        <v>14167</v>
      </c>
      <c r="J235" s="1">
        <f t="shared" si="10"/>
        <v>-100</v>
      </c>
    </row>
    <row r="236" spans="1:9" ht="15" customHeight="1">
      <c r="A236" s="76"/>
      <c r="B236" s="53"/>
      <c r="C236" s="67"/>
      <c r="D236" s="67"/>
      <c r="E236" s="67"/>
      <c r="F236" s="67"/>
      <c r="G236" s="67"/>
      <c r="H236" s="54"/>
      <c r="I236" s="155"/>
    </row>
    <row r="237" spans="1:10" s="33" customFormat="1" ht="15" customHeight="1">
      <c r="A237" s="78" t="s">
        <v>48</v>
      </c>
      <c r="B237" s="59"/>
      <c r="C237" s="59"/>
      <c r="D237" s="53"/>
      <c r="E237" s="70"/>
      <c r="F237" s="53"/>
      <c r="G237" s="53"/>
      <c r="H237" s="61"/>
      <c r="I237" s="92"/>
      <c r="J237" s="1"/>
    </row>
    <row r="238" spans="1:10" s="29" customFormat="1" ht="15" customHeight="1">
      <c r="A238" s="63" t="s">
        <v>3</v>
      </c>
      <c r="B238" s="62"/>
      <c r="C238" s="62"/>
      <c r="D238" s="51"/>
      <c r="E238" s="51"/>
      <c r="F238" s="51"/>
      <c r="G238" s="51"/>
      <c r="H238" s="63"/>
      <c r="I238" s="157"/>
      <c r="J238" s="1"/>
    </row>
    <row r="239" spans="1:9" ht="15" customHeight="1">
      <c r="A239" s="76"/>
      <c r="B239" s="53"/>
      <c r="C239" s="53"/>
      <c r="D239" s="53"/>
      <c r="E239" s="53"/>
      <c r="F239" s="53"/>
      <c r="G239" s="53"/>
      <c r="H239" s="54"/>
      <c r="I239" s="155"/>
    </row>
    <row r="240" spans="1:9" ht="15" customHeight="1">
      <c r="A240" s="103" t="s">
        <v>49</v>
      </c>
      <c r="B240" s="67"/>
      <c r="C240" s="55"/>
      <c r="D240" s="65"/>
      <c r="E240" s="55"/>
      <c r="F240" s="65"/>
      <c r="G240" s="65"/>
      <c r="H240" s="54"/>
      <c r="I240" s="155"/>
    </row>
    <row r="241" spans="1:10" ht="15" customHeight="1">
      <c r="A241" s="76" t="s">
        <v>160</v>
      </c>
      <c r="B241" s="110"/>
      <c r="C241" s="67">
        <v>2000</v>
      </c>
      <c r="D241" s="67">
        <v>32000</v>
      </c>
      <c r="E241" s="67">
        <v>52250</v>
      </c>
      <c r="F241" s="67">
        <v>144395</v>
      </c>
      <c r="G241" s="67">
        <v>297000</v>
      </c>
      <c r="H241" s="54">
        <f>SUM(B241:G241)</f>
        <v>527645</v>
      </c>
      <c r="I241" s="155">
        <v>396600</v>
      </c>
      <c r="J241" s="1">
        <f t="shared" si="10"/>
        <v>33.042107917297024</v>
      </c>
    </row>
    <row r="242" spans="1:10" ht="15" customHeight="1">
      <c r="A242" s="76" t="s">
        <v>203</v>
      </c>
      <c r="B242" s="110"/>
      <c r="C242" s="66">
        <v>0.3</v>
      </c>
      <c r="D242" s="69">
        <v>4</v>
      </c>
      <c r="E242" s="106">
        <v>4.75</v>
      </c>
      <c r="F242" s="69">
        <v>6.58</v>
      </c>
      <c r="G242" s="67">
        <v>27</v>
      </c>
      <c r="H242" s="54">
        <f>SUM(B242:G242)</f>
        <v>42.63</v>
      </c>
      <c r="I242" s="155">
        <v>44</v>
      </c>
      <c r="J242" s="1">
        <f t="shared" si="10"/>
        <v>-3.1136363636363575</v>
      </c>
    </row>
    <row r="243" spans="1:10" ht="15" customHeight="1">
      <c r="A243" s="76" t="s">
        <v>163</v>
      </c>
      <c r="B243" s="110"/>
      <c r="C243" s="67">
        <f aca="true" t="shared" si="11" ref="C243:H243">C241/C242</f>
        <v>6666.666666666667</v>
      </c>
      <c r="D243" s="67">
        <f t="shared" si="11"/>
        <v>8000</v>
      </c>
      <c r="E243" s="67">
        <f t="shared" si="11"/>
        <v>11000</v>
      </c>
      <c r="F243" s="67">
        <f t="shared" si="11"/>
        <v>21944.52887537994</v>
      </c>
      <c r="G243" s="67">
        <f t="shared" si="11"/>
        <v>11000</v>
      </c>
      <c r="H243" s="54">
        <f t="shared" si="11"/>
        <v>12377.316443818907</v>
      </c>
      <c r="I243" s="155">
        <v>8973</v>
      </c>
      <c r="J243" s="1">
        <f t="shared" si="10"/>
        <v>37.93955693546091</v>
      </c>
    </row>
    <row r="244" spans="1:9" ht="15" customHeight="1">
      <c r="A244" s="76"/>
      <c r="B244" s="67"/>
      <c r="C244" s="67"/>
      <c r="D244" s="67"/>
      <c r="E244" s="67"/>
      <c r="F244" s="67"/>
      <c r="G244" s="67"/>
      <c r="H244" s="54"/>
      <c r="I244" s="155"/>
    </row>
    <row r="245" spans="1:9" ht="15" customHeight="1">
      <c r="A245" s="49" t="s">
        <v>122</v>
      </c>
      <c r="B245" s="65"/>
      <c r="C245" s="65"/>
      <c r="D245" s="65"/>
      <c r="E245" s="65"/>
      <c r="F245" s="64"/>
      <c r="G245" s="65"/>
      <c r="H245" s="54"/>
      <c r="I245" s="155"/>
    </row>
    <row r="246" spans="1:10" ht="15" customHeight="1">
      <c r="A246" s="76" t="s">
        <v>160</v>
      </c>
      <c r="B246" s="56">
        <v>182700</v>
      </c>
      <c r="C246" s="56">
        <v>5000</v>
      </c>
      <c r="D246" s="56">
        <v>20000</v>
      </c>
      <c r="E246" s="56">
        <v>88000</v>
      </c>
      <c r="F246" s="56">
        <v>38238</v>
      </c>
      <c r="G246" s="56">
        <v>242500</v>
      </c>
      <c r="H246" s="54">
        <f>SUM(B246:G246)</f>
        <v>576438</v>
      </c>
      <c r="I246" s="155">
        <v>618880</v>
      </c>
      <c r="J246" s="1">
        <f t="shared" si="10"/>
        <v>-6.857872285418821</v>
      </c>
    </row>
    <row r="247" spans="1:10" ht="15" customHeight="1">
      <c r="A247" s="76" t="s">
        <v>203</v>
      </c>
      <c r="B247" s="67">
        <v>65</v>
      </c>
      <c r="C247" s="68">
        <v>0.4</v>
      </c>
      <c r="D247" s="68">
        <v>2.5</v>
      </c>
      <c r="E247" s="67">
        <v>8</v>
      </c>
      <c r="F247" s="69">
        <v>2.43</v>
      </c>
      <c r="G247" s="68">
        <v>25</v>
      </c>
      <c r="H247" s="149">
        <f>SUM(B247:G247)</f>
        <v>103.33000000000001</v>
      </c>
      <c r="I247" s="155">
        <v>131</v>
      </c>
      <c r="J247" s="1">
        <f t="shared" si="10"/>
        <v>-21.122137404580144</v>
      </c>
    </row>
    <row r="248" spans="1:10" ht="15" customHeight="1">
      <c r="A248" s="76" t="s">
        <v>163</v>
      </c>
      <c r="B248" s="67">
        <f aca="true" t="shared" si="12" ref="B248:H248">B246/B247</f>
        <v>2810.769230769231</v>
      </c>
      <c r="C248" s="67">
        <f t="shared" si="12"/>
        <v>12500</v>
      </c>
      <c r="D248" s="67">
        <f t="shared" si="12"/>
        <v>8000</v>
      </c>
      <c r="E248" s="67">
        <f t="shared" si="12"/>
        <v>11000</v>
      </c>
      <c r="F248" s="67">
        <f t="shared" si="12"/>
        <v>15735.802469135802</v>
      </c>
      <c r="G248" s="67">
        <f t="shared" si="12"/>
        <v>9700</v>
      </c>
      <c r="H248" s="54">
        <f t="shared" si="12"/>
        <v>5578.612213297202</v>
      </c>
      <c r="I248" s="155">
        <v>4742</v>
      </c>
      <c r="J248" s="1">
        <f t="shared" si="10"/>
        <v>17.642602557933408</v>
      </c>
    </row>
    <row r="249" spans="1:9" ht="15" customHeight="1">
      <c r="A249" s="76"/>
      <c r="B249" s="67"/>
      <c r="C249" s="67"/>
      <c r="D249" s="67"/>
      <c r="E249" s="67"/>
      <c r="F249" s="67"/>
      <c r="G249" s="67"/>
      <c r="H249" s="54"/>
      <c r="I249" s="155"/>
    </row>
    <row r="250" spans="1:9" ht="15" customHeight="1">
      <c r="A250" s="82"/>
      <c r="B250" s="56"/>
      <c r="C250" s="56"/>
      <c r="D250" s="67"/>
      <c r="E250" s="67"/>
      <c r="F250" s="65"/>
      <c r="G250" s="65"/>
      <c r="H250" s="54"/>
      <c r="I250" s="155"/>
    </row>
    <row r="251" spans="1:9" ht="15" customHeight="1">
      <c r="A251" s="82" t="s">
        <v>191</v>
      </c>
      <c r="B251" s="56"/>
      <c r="C251" s="56"/>
      <c r="D251" s="67"/>
      <c r="E251" s="67"/>
      <c r="F251" s="65"/>
      <c r="G251" s="65"/>
      <c r="H251" s="54"/>
      <c r="I251" s="155"/>
    </row>
    <row r="252" spans="1:10" ht="15" customHeight="1">
      <c r="A252" s="76" t="s">
        <v>160</v>
      </c>
      <c r="B252" s="110"/>
      <c r="C252" s="56"/>
      <c r="D252" s="110"/>
      <c r="E252" s="110">
        <v>1000</v>
      </c>
      <c r="F252" s="56">
        <v>24000</v>
      </c>
      <c r="G252" s="110">
        <v>40250</v>
      </c>
      <c r="H252" s="54">
        <f>SUM(B252:G252)</f>
        <v>65250</v>
      </c>
      <c r="I252" s="155">
        <v>193000</v>
      </c>
      <c r="J252" s="1">
        <f t="shared" si="10"/>
        <v>-66.19170984455958</v>
      </c>
    </row>
    <row r="253" spans="1:10" ht="15" customHeight="1">
      <c r="A253" s="76" t="s">
        <v>203</v>
      </c>
      <c r="B253" s="146"/>
      <c r="C253" s="56"/>
      <c r="D253" s="110"/>
      <c r="E253" s="111">
        <v>0.25</v>
      </c>
      <c r="F253" s="69">
        <v>3.5</v>
      </c>
      <c r="G253" s="110">
        <v>8</v>
      </c>
      <c r="H253" s="54">
        <f>SUM(B253:G253)</f>
        <v>11.75</v>
      </c>
      <c r="I253" s="155">
        <v>17</v>
      </c>
      <c r="J253" s="1">
        <f t="shared" si="10"/>
        <v>-30.88235294117647</v>
      </c>
    </row>
    <row r="254" spans="1:10" ht="15" customHeight="1">
      <c r="A254" s="76" t="s">
        <v>163</v>
      </c>
      <c r="B254" s="110"/>
      <c r="C254" s="56"/>
      <c r="D254" s="110"/>
      <c r="E254" s="110">
        <f>E252/E253</f>
        <v>4000</v>
      </c>
      <c r="F254" s="67">
        <f>F252/F253</f>
        <v>6857.142857142857</v>
      </c>
      <c r="G254" s="110">
        <f>G252/G253</f>
        <v>5031.25</v>
      </c>
      <c r="H254" s="54">
        <f>H252/H253</f>
        <v>5553.191489361702</v>
      </c>
      <c r="I254" s="155">
        <v>11353</v>
      </c>
      <c r="J254" s="1">
        <f t="shared" si="10"/>
        <v>-51.08613151271292</v>
      </c>
    </row>
    <row r="255" spans="1:9" ht="15" customHeight="1">
      <c r="A255" s="76"/>
      <c r="B255" s="67"/>
      <c r="C255" s="67"/>
      <c r="D255" s="67"/>
      <c r="E255" s="67"/>
      <c r="F255" s="67"/>
      <c r="G255" s="67"/>
      <c r="H255" s="54"/>
      <c r="I255" s="155"/>
    </row>
    <row r="256" spans="1:9" ht="15" customHeight="1">
      <c r="A256" s="86" t="s">
        <v>148</v>
      </c>
      <c r="B256" s="73"/>
      <c r="C256" s="73"/>
      <c r="D256" s="67"/>
      <c r="E256" s="67"/>
      <c r="F256" s="67"/>
      <c r="G256" s="67"/>
      <c r="H256" s="54"/>
      <c r="I256" s="155"/>
    </row>
    <row r="257" spans="1:10" ht="15" customHeight="1">
      <c r="A257" s="104" t="s">
        <v>160</v>
      </c>
      <c r="B257" s="73">
        <v>6000</v>
      </c>
      <c r="C257" s="73">
        <v>26600</v>
      </c>
      <c r="D257" s="110"/>
      <c r="E257" s="67">
        <v>63000</v>
      </c>
      <c r="F257" s="110"/>
      <c r="G257" s="110"/>
      <c r="H257" s="54">
        <f>SUM(B257:G257)</f>
        <v>95600</v>
      </c>
      <c r="I257" s="155">
        <v>66600</v>
      </c>
      <c r="J257" s="1">
        <f t="shared" si="10"/>
        <v>43.54354354354354</v>
      </c>
    </row>
    <row r="258" spans="1:10" ht="15" customHeight="1">
      <c r="A258" s="76" t="s">
        <v>203</v>
      </c>
      <c r="B258" s="91">
        <v>2</v>
      </c>
      <c r="C258" s="91">
        <v>3</v>
      </c>
      <c r="D258" s="110"/>
      <c r="E258" s="67">
        <v>6</v>
      </c>
      <c r="F258" s="110"/>
      <c r="G258" s="110"/>
      <c r="H258" s="54">
        <f aca="true" t="shared" si="13" ref="H258:H273">SUM(B258:G258)</f>
        <v>11</v>
      </c>
      <c r="I258" s="155">
        <v>13</v>
      </c>
      <c r="J258" s="1">
        <f t="shared" si="10"/>
        <v>-15.384615384615385</v>
      </c>
    </row>
    <row r="259" spans="1:10" ht="15" customHeight="1">
      <c r="A259" s="76" t="s">
        <v>163</v>
      </c>
      <c r="B259" s="73">
        <f>B257/B258</f>
        <v>3000</v>
      </c>
      <c r="C259" s="73">
        <f>C257/C258</f>
        <v>8866.666666666666</v>
      </c>
      <c r="D259" s="110"/>
      <c r="E259" s="67">
        <f>E257/E258</f>
        <v>10500</v>
      </c>
      <c r="F259" s="110"/>
      <c r="G259" s="110"/>
      <c r="H259" s="54">
        <f t="shared" si="13"/>
        <v>22366.666666666664</v>
      </c>
      <c r="I259" s="155">
        <v>5065</v>
      </c>
      <c r="J259" s="1">
        <f t="shared" si="10"/>
        <v>341.592629154327</v>
      </c>
    </row>
    <row r="260" spans="1:9" ht="15" customHeight="1">
      <c r="A260" s="85"/>
      <c r="B260" s="73"/>
      <c r="C260" s="73"/>
      <c r="D260" s="92"/>
      <c r="E260" s="67"/>
      <c r="F260" s="67"/>
      <c r="G260" s="67"/>
      <c r="H260" s="54"/>
      <c r="I260" s="155"/>
    </row>
    <row r="261" spans="1:9" ht="15" customHeight="1">
      <c r="A261" s="49" t="s">
        <v>50</v>
      </c>
      <c r="B261" s="65"/>
      <c r="C261" s="65"/>
      <c r="D261" s="65"/>
      <c r="E261" s="65"/>
      <c r="F261" s="65"/>
      <c r="G261" s="65"/>
      <c r="H261" s="54"/>
      <c r="I261" s="155"/>
    </row>
    <row r="262" spans="1:10" ht="15" customHeight="1">
      <c r="A262" s="76" t="s">
        <v>160</v>
      </c>
      <c r="B262" s="56"/>
      <c r="C262" s="56">
        <v>10000</v>
      </c>
      <c r="D262" s="56">
        <v>21000</v>
      </c>
      <c r="E262" s="96">
        <v>110000</v>
      </c>
      <c r="F262" s="56"/>
      <c r="G262" s="96"/>
      <c r="H262" s="54">
        <f t="shared" si="13"/>
        <v>141000</v>
      </c>
      <c r="I262" s="155">
        <v>165500</v>
      </c>
      <c r="J262" s="1">
        <f t="shared" si="10"/>
        <v>-14.803625377643503</v>
      </c>
    </row>
    <row r="263" spans="1:10" ht="15" customHeight="1">
      <c r="A263" s="76" t="s">
        <v>203</v>
      </c>
      <c r="B263" s="68"/>
      <c r="C263" s="68">
        <v>1</v>
      </c>
      <c r="D263" s="68">
        <v>3.3</v>
      </c>
      <c r="E263" s="67">
        <v>11</v>
      </c>
      <c r="F263" s="68"/>
      <c r="G263" s="67"/>
      <c r="H263" s="149">
        <f t="shared" si="13"/>
        <v>15.3</v>
      </c>
      <c r="I263" s="155">
        <v>23</v>
      </c>
      <c r="J263" s="1">
        <f t="shared" si="10"/>
        <v>-33.47826086956521</v>
      </c>
    </row>
    <row r="264" spans="1:10" ht="15" customHeight="1">
      <c r="A264" s="76" t="s">
        <v>163</v>
      </c>
      <c r="B264" s="67"/>
      <c r="C264" s="67">
        <f>C262/C263</f>
        <v>10000</v>
      </c>
      <c r="D264" s="67">
        <f>D262/D263</f>
        <v>6363.636363636364</v>
      </c>
      <c r="E264" s="67">
        <f>E262/E263</f>
        <v>10000</v>
      </c>
      <c r="F264" s="67"/>
      <c r="G264" s="67"/>
      <c r="H264" s="54">
        <f>H262/H263</f>
        <v>9215.686274509804</v>
      </c>
      <c r="I264" s="155">
        <v>7180</v>
      </c>
      <c r="J264" s="1">
        <f t="shared" si="10"/>
        <v>28.352176525206186</v>
      </c>
    </row>
    <row r="265" spans="1:9" ht="15" customHeight="1">
      <c r="A265" s="76"/>
      <c r="B265" s="67"/>
      <c r="C265" s="67"/>
      <c r="D265" s="67"/>
      <c r="E265" s="67"/>
      <c r="F265" s="67"/>
      <c r="G265" s="67"/>
      <c r="H265" s="54"/>
      <c r="I265" s="155"/>
    </row>
    <row r="266" spans="1:9" ht="15" customHeight="1">
      <c r="A266" s="49" t="s">
        <v>51</v>
      </c>
      <c r="B266" s="67"/>
      <c r="C266" s="65"/>
      <c r="D266" s="65"/>
      <c r="E266" s="65"/>
      <c r="F266" s="65"/>
      <c r="G266" s="65"/>
      <c r="H266" s="54"/>
      <c r="I266" s="155"/>
    </row>
    <row r="267" spans="1:10" ht="15" customHeight="1">
      <c r="A267" s="76" t="s">
        <v>160</v>
      </c>
      <c r="B267" s="110"/>
      <c r="C267" s="56"/>
      <c r="D267" s="56">
        <v>3500</v>
      </c>
      <c r="E267" s="96">
        <v>23000</v>
      </c>
      <c r="F267" s="56">
        <v>35376</v>
      </c>
      <c r="G267" s="56">
        <v>152000</v>
      </c>
      <c r="H267" s="54">
        <f t="shared" si="13"/>
        <v>213876</v>
      </c>
      <c r="I267" s="155">
        <v>274000</v>
      </c>
      <c r="J267" s="1">
        <f t="shared" si="10"/>
        <v>-21.943065693430658</v>
      </c>
    </row>
    <row r="268" spans="1:10" ht="15" customHeight="1">
      <c r="A268" s="76" t="s">
        <v>203</v>
      </c>
      <c r="B268" s="110"/>
      <c r="C268" s="67"/>
      <c r="D268" s="68">
        <v>0.5</v>
      </c>
      <c r="E268" s="68">
        <v>2</v>
      </c>
      <c r="F268" s="69">
        <v>2</v>
      </c>
      <c r="G268" s="68">
        <v>16</v>
      </c>
      <c r="H268" s="54">
        <f t="shared" si="13"/>
        <v>20.5</v>
      </c>
      <c r="I268" s="155">
        <v>23</v>
      </c>
      <c r="J268" s="1">
        <f t="shared" si="10"/>
        <v>-10.869565217391305</v>
      </c>
    </row>
    <row r="269" spans="1:10" ht="15" customHeight="1">
      <c r="A269" s="76" t="s">
        <v>163</v>
      </c>
      <c r="B269" s="110"/>
      <c r="C269" s="67"/>
      <c r="D269" s="67">
        <f>D267/D268</f>
        <v>7000</v>
      </c>
      <c r="E269" s="67">
        <f>E267/E268</f>
        <v>11500</v>
      </c>
      <c r="F269" s="67">
        <f>F267/F268</f>
        <v>17688</v>
      </c>
      <c r="G269" s="67">
        <f>G267/G268</f>
        <v>9500</v>
      </c>
      <c r="H269" s="54">
        <f>H267/H268</f>
        <v>10432.975609756097</v>
      </c>
      <c r="I269" s="155">
        <v>11913</v>
      </c>
      <c r="J269" s="1">
        <f t="shared" si="10"/>
        <v>-12.423607741491676</v>
      </c>
    </row>
    <row r="270" spans="1:9" ht="15" customHeight="1">
      <c r="A270" s="76"/>
      <c r="B270" s="67"/>
      <c r="C270" s="67"/>
      <c r="D270" s="67"/>
      <c r="E270" s="67"/>
      <c r="F270" s="67"/>
      <c r="G270" s="67"/>
      <c r="H270" s="54"/>
      <c r="I270" s="155"/>
    </row>
    <row r="271" spans="1:9" ht="15" customHeight="1">
      <c r="A271" s="49" t="s">
        <v>52</v>
      </c>
      <c r="B271" s="67"/>
      <c r="C271" s="65"/>
      <c r="D271" s="65"/>
      <c r="E271" s="65"/>
      <c r="F271" s="65"/>
      <c r="G271" s="55"/>
      <c r="H271" s="54"/>
      <c r="I271" s="155"/>
    </row>
    <row r="272" spans="1:10" ht="15" customHeight="1">
      <c r="A272" s="76" t="s">
        <v>160</v>
      </c>
      <c r="B272" s="110"/>
      <c r="C272" s="110"/>
      <c r="D272" s="56">
        <v>4000</v>
      </c>
      <c r="E272" s="110">
        <v>46750</v>
      </c>
      <c r="F272" s="56">
        <v>36070</v>
      </c>
      <c r="G272" s="56">
        <v>194000</v>
      </c>
      <c r="H272" s="54">
        <f t="shared" si="13"/>
        <v>280820</v>
      </c>
      <c r="I272" s="155">
        <v>176000</v>
      </c>
      <c r="J272" s="1">
        <f t="shared" si="10"/>
        <v>59.55681818181818</v>
      </c>
    </row>
    <row r="273" spans="1:10" ht="15" customHeight="1">
      <c r="A273" s="76" t="s">
        <v>203</v>
      </c>
      <c r="B273" s="110"/>
      <c r="C273" s="110"/>
      <c r="D273" s="68">
        <v>0.5</v>
      </c>
      <c r="E273" s="134">
        <v>4.25</v>
      </c>
      <c r="F273" s="69">
        <v>3</v>
      </c>
      <c r="G273" s="79">
        <v>23</v>
      </c>
      <c r="H273" s="149">
        <f t="shared" si="13"/>
        <v>30.75</v>
      </c>
      <c r="I273" s="155">
        <v>22</v>
      </c>
      <c r="J273" s="1">
        <f t="shared" si="10"/>
        <v>39.77272727272727</v>
      </c>
    </row>
    <row r="274" spans="1:10" ht="15" customHeight="1">
      <c r="A274" s="76" t="s">
        <v>163</v>
      </c>
      <c r="B274" s="110"/>
      <c r="C274" s="110"/>
      <c r="D274" s="67">
        <f>D272/D273</f>
        <v>8000</v>
      </c>
      <c r="E274" s="110">
        <f>E272/E273</f>
        <v>11000</v>
      </c>
      <c r="F274" s="67">
        <f>F272/F273</f>
        <v>12023.333333333334</v>
      </c>
      <c r="G274" s="67">
        <f>G272/G273</f>
        <v>8434.782608695652</v>
      </c>
      <c r="H274" s="54">
        <f>H272/H273</f>
        <v>9132.357723577235</v>
      </c>
      <c r="I274" s="155">
        <v>8000</v>
      </c>
      <c r="J274" s="1">
        <f t="shared" si="10"/>
        <v>14.154471544715443</v>
      </c>
    </row>
    <row r="275" spans="1:9" ht="15" customHeight="1">
      <c r="A275" s="76"/>
      <c r="B275" s="67"/>
      <c r="C275" s="67"/>
      <c r="D275" s="67"/>
      <c r="E275" s="67"/>
      <c r="F275" s="67"/>
      <c r="G275" s="67"/>
      <c r="H275" s="137"/>
      <c r="I275" s="155"/>
    </row>
    <row r="276" spans="1:9" ht="15" customHeight="1">
      <c r="A276" s="76"/>
      <c r="B276" s="67"/>
      <c r="C276" s="67"/>
      <c r="D276" s="67"/>
      <c r="E276" s="67"/>
      <c r="F276" s="67"/>
      <c r="G276" s="67"/>
      <c r="H276" s="137"/>
      <c r="I276" s="155"/>
    </row>
    <row r="277" spans="1:9" ht="15" customHeight="1">
      <c r="A277" s="76"/>
      <c r="B277" s="67"/>
      <c r="C277" s="67"/>
      <c r="D277" s="67"/>
      <c r="E277" s="67"/>
      <c r="F277" s="67"/>
      <c r="G277" s="67"/>
      <c r="H277" s="137"/>
      <c r="I277" s="155"/>
    </row>
    <row r="278" spans="1:10" s="33" customFormat="1" ht="15" customHeight="1">
      <c r="A278" s="78" t="s">
        <v>53</v>
      </c>
      <c r="B278" s="59"/>
      <c r="C278" s="59"/>
      <c r="D278" s="53"/>
      <c r="E278" s="56"/>
      <c r="F278" s="53"/>
      <c r="G278" s="53"/>
      <c r="H278" s="26" t="s">
        <v>127</v>
      </c>
      <c r="I278" s="92"/>
      <c r="J278" s="1"/>
    </row>
    <row r="279" spans="1:10" s="29" customFormat="1" ht="15" customHeight="1">
      <c r="A279" s="63" t="s">
        <v>3</v>
      </c>
      <c r="B279" s="62" t="s">
        <v>4</v>
      </c>
      <c r="C279" s="62" t="s">
        <v>5</v>
      </c>
      <c r="D279" s="51" t="s">
        <v>6</v>
      </c>
      <c r="E279" s="51" t="s">
        <v>7</v>
      </c>
      <c r="F279" s="51" t="s">
        <v>8</v>
      </c>
      <c r="G279" s="51" t="s">
        <v>9</v>
      </c>
      <c r="H279" s="136">
        <v>2006</v>
      </c>
      <c r="I279" s="157">
        <v>2005</v>
      </c>
      <c r="J279" s="1"/>
    </row>
    <row r="280" spans="1:10" s="29" customFormat="1" ht="15" customHeight="1">
      <c r="A280" s="63"/>
      <c r="B280" s="62"/>
      <c r="C280" s="62"/>
      <c r="D280" s="51"/>
      <c r="E280" s="51"/>
      <c r="F280" s="51"/>
      <c r="G280" s="51"/>
      <c r="H280" s="63"/>
      <c r="I280" s="157"/>
      <c r="J280" s="1"/>
    </row>
    <row r="281" spans="1:10" s="133" customFormat="1" ht="15" customHeight="1">
      <c r="A281" s="130" t="s">
        <v>200</v>
      </c>
      <c r="B281" s="131"/>
      <c r="C281" s="131"/>
      <c r="D281" s="132"/>
      <c r="E281" s="132"/>
      <c r="F281" s="132"/>
      <c r="G281" s="132"/>
      <c r="H281" s="130"/>
      <c r="I281" s="158"/>
      <c r="J281" s="1"/>
    </row>
    <row r="282" spans="1:10" s="29" customFormat="1" ht="15" customHeight="1">
      <c r="A282" s="77" t="s">
        <v>201</v>
      </c>
      <c r="B282" s="62"/>
      <c r="C282" s="62"/>
      <c r="D282" s="51"/>
      <c r="E282" s="51"/>
      <c r="F282" s="51">
        <v>5182718</v>
      </c>
      <c r="G282" s="51"/>
      <c r="H282" s="63">
        <f>F282</f>
        <v>5182718</v>
      </c>
      <c r="I282" s="157">
        <v>6573503</v>
      </c>
      <c r="J282" s="1">
        <f>(H282-I282)/I282*100</f>
        <v>-21.157440713117495</v>
      </c>
    </row>
    <row r="283" spans="1:10" s="29" customFormat="1" ht="15" customHeight="1">
      <c r="A283" s="77" t="s">
        <v>202</v>
      </c>
      <c r="B283" s="62"/>
      <c r="C283" s="62"/>
      <c r="D283" s="51"/>
      <c r="E283" s="51"/>
      <c r="F283" s="51">
        <v>1730833</v>
      </c>
      <c r="G283" s="51"/>
      <c r="H283" s="63">
        <f>F283</f>
        <v>1730833</v>
      </c>
      <c r="I283" s="157">
        <v>2197464</v>
      </c>
      <c r="J283" s="1">
        <f>(H283-I283)/I283*100</f>
        <v>-21.23497813843594</v>
      </c>
    </row>
    <row r="284" spans="1:9" ht="15" customHeight="1">
      <c r="A284" s="49" t="s">
        <v>169</v>
      </c>
      <c r="B284" s="53"/>
      <c r="C284" s="53"/>
      <c r="D284" s="53"/>
      <c r="E284" s="53"/>
      <c r="F284" s="53"/>
      <c r="G284" s="53"/>
      <c r="H284" s="63"/>
      <c r="I284" s="155"/>
    </row>
    <row r="285" spans="1:9" ht="15" customHeight="1">
      <c r="A285" s="77" t="s">
        <v>109</v>
      </c>
      <c r="B285" s="56"/>
      <c r="C285" s="67"/>
      <c r="D285" s="56"/>
      <c r="E285" s="56"/>
      <c r="F285" s="56"/>
      <c r="G285" s="56"/>
      <c r="H285" s="63"/>
      <c r="I285" s="155"/>
    </row>
    <row r="286" spans="1:10" ht="15" customHeight="1">
      <c r="A286" s="76" t="s">
        <v>54</v>
      </c>
      <c r="B286" s="110"/>
      <c r="C286" s="110"/>
      <c r="D286" s="110"/>
      <c r="E286" s="110"/>
      <c r="F286" s="67">
        <v>4930957</v>
      </c>
      <c r="G286" s="110"/>
      <c r="H286" s="63">
        <f>SUM(E286:G286)</f>
        <v>4930957</v>
      </c>
      <c r="I286" s="155">
        <v>6264847</v>
      </c>
      <c r="J286" s="1">
        <f>(H286-I286)/I286*100</f>
        <v>-21.291661232908</v>
      </c>
    </row>
    <row r="287" spans="1:10" ht="15" customHeight="1">
      <c r="A287" s="76" t="s">
        <v>19</v>
      </c>
      <c r="B287" s="110"/>
      <c r="C287" s="110"/>
      <c r="D287" s="110"/>
      <c r="E287" s="110"/>
      <c r="F287" s="67">
        <v>33002</v>
      </c>
      <c r="G287" s="110"/>
      <c r="H287" s="63"/>
      <c r="I287" s="155">
        <v>30400</v>
      </c>
      <c r="J287" s="1">
        <f>(H287-I287)/I287*100</f>
        <v>-100</v>
      </c>
    </row>
    <row r="288" spans="1:9" ht="15" customHeight="1">
      <c r="A288" s="76" t="s">
        <v>108</v>
      </c>
      <c r="B288" s="67"/>
      <c r="C288" s="65"/>
      <c r="D288" s="67"/>
      <c r="E288" s="65"/>
      <c r="F288" s="67"/>
      <c r="G288" s="67"/>
      <c r="H288" s="63"/>
      <c r="I288" s="155"/>
    </row>
    <row r="289" spans="1:9" ht="15" customHeight="1">
      <c r="A289" s="77" t="s">
        <v>110</v>
      </c>
      <c r="B289" s="56"/>
      <c r="C289" s="56"/>
      <c r="D289" s="56"/>
      <c r="E289" s="56"/>
      <c r="F289" s="56"/>
      <c r="G289" s="56"/>
      <c r="H289" s="63"/>
      <c r="I289" s="155"/>
    </row>
    <row r="290" spans="1:10" ht="15" customHeight="1">
      <c r="A290" s="76" t="s">
        <v>55</v>
      </c>
      <c r="B290" s="110"/>
      <c r="C290" s="110"/>
      <c r="D290" s="110"/>
      <c r="E290" s="110"/>
      <c r="F290" s="67">
        <v>1686567</v>
      </c>
      <c r="G290" s="110"/>
      <c r="H290" s="63">
        <f>SUM(E290:G290)</f>
        <v>1686567</v>
      </c>
      <c r="I290" s="155">
        <v>1527802</v>
      </c>
      <c r="J290" s="1">
        <f>(H290-I290)/I290*100</f>
        <v>10.391726152996265</v>
      </c>
    </row>
    <row r="291" spans="1:10" ht="15" customHeight="1">
      <c r="A291" s="76" t="s">
        <v>28</v>
      </c>
      <c r="B291" s="110"/>
      <c r="C291" s="110"/>
      <c r="D291" s="110"/>
      <c r="E291" s="110"/>
      <c r="F291" s="67">
        <v>5456</v>
      </c>
      <c r="G291" s="110"/>
      <c r="H291" s="63"/>
      <c r="I291" s="155">
        <v>7600</v>
      </c>
      <c r="J291" s="1">
        <f>(H291-I291)/I291*100</f>
        <v>-100</v>
      </c>
    </row>
    <row r="292" spans="1:9" ht="15" customHeight="1">
      <c r="A292" s="76" t="s">
        <v>111</v>
      </c>
      <c r="B292" s="67"/>
      <c r="C292" s="67"/>
      <c r="D292" s="67"/>
      <c r="E292" s="67"/>
      <c r="F292" s="67"/>
      <c r="G292" s="67"/>
      <c r="H292" s="65"/>
      <c r="I292" s="155"/>
    </row>
    <row r="293" spans="1:9" ht="15" customHeight="1">
      <c r="A293" s="49" t="s">
        <v>171</v>
      </c>
      <c r="B293" s="67"/>
      <c r="C293" s="67"/>
      <c r="D293" s="67"/>
      <c r="E293" s="67"/>
      <c r="F293" s="67"/>
      <c r="G293" s="67"/>
      <c r="H293" s="65"/>
      <c r="I293" s="155"/>
    </row>
    <row r="294" spans="1:10" ht="15" customHeight="1">
      <c r="A294" s="76" t="s">
        <v>153</v>
      </c>
      <c r="B294" s="67"/>
      <c r="C294" s="67"/>
      <c r="D294" s="67"/>
      <c r="E294" s="67"/>
      <c r="F294" s="67"/>
      <c r="G294" s="67"/>
      <c r="H294" s="63"/>
      <c r="I294" s="155">
        <v>308656</v>
      </c>
      <c r="J294" s="1">
        <f>(H294-I294)/I294*100</f>
        <v>-100</v>
      </c>
    </row>
    <row r="295" spans="1:10" ht="15" customHeight="1">
      <c r="A295" s="76" t="s">
        <v>154</v>
      </c>
      <c r="B295" s="67"/>
      <c r="C295" s="67"/>
      <c r="D295" s="67"/>
      <c r="E295" s="67"/>
      <c r="F295" s="67"/>
      <c r="G295" s="67"/>
      <c r="H295" s="63"/>
      <c r="I295" s="155">
        <v>669662</v>
      </c>
      <c r="J295" s="1">
        <f>(H295-I295)/I295*100</f>
        <v>-100</v>
      </c>
    </row>
    <row r="296" spans="1:9" ht="15" customHeight="1">
      <c r="A296" s="76"/>
      <c r="B296" s="67"/>
      <c r="C296" s="67"/>
      <c r="D296" s="67"/>
      <c r="E296" s="67"/>
      <c r="F296" s="67"/>
      <c r="G296" s="67"/>
      <c r="H296" s="63"/>
      <c r="I296" s="155"/>
    </row>
    <row r="297" spans="1:9" ht="15" customHeight="1">
      <c r="A297" s="75" t="s">
        <v>162</v>
      </c>
      <c r="B297" s="67"/>
      <c r="C297" s="67">
        <v>115000</v>
      </c>
      <c r="D297" s="67"/>
      <c r="E297" s="67"/>
      <c r="F297" s="67"/>
      <c r="G297" s="67"/>
      <c r="H297" s="63"/>
      <c r="I297" s="155"/>
    </row>
    <row r="298" spans="1:10" ht="15" customHeight="1">
      <c r="A298" s="82" t="s">
        <v>157</v>
      </c>
      <c r="B298" s="67"/>
      <c r="C298" s="67">
        <v>115000</v>
      </c>
      <c r="D298" s="67"/>
      <c r="E298" s="67"/>
      <c r="F298" s="67"/>
      <c r="G298" s="67"/>
      <c r="H298" s="63"/>
      <c r="I298" s="155">
        <v>236591</v>
      </c>
      <c r="J298" s="1">
        <f>(H298-I298)/I298*100</f>
        <v>-100</v>
      </c>
    </row>
    <row r="299" spans="1:9" ht="15" customHeight="1">
      <c r="A299" s="82" t="s">
        <v>172</v>
      </c>
      <c r="B299" s="67"/>
      <c r="C299" s="67"/>
      <c r="D299" s="67"/>
      <c r="E299" s="67"/>
      <c r="F299" s="67"/>
      <c r="G299" s="67"/>
      <c r="H299" s="63"/>
      <c r="I299" s="155"/>
    </row>
    <row r="300" spans="1:9" ht="15" customHeight="1">
      <c r="A300" s="76" t="s">
        <v>158</v>
      </c>
      <c r="B300" s="67"/>
      <c r="C300" s="67"/>
      <c r="D300" s="67"/>
      <c r="E300" s="67"/>
      <c r="F300" s="67"/>
      <c r="G300" s="67"/>
      <c r="H300" s="63"/>
      <c r="I300" s="155"/>
    </row>
    <row r="301" spans="1:9" ht="15" customHeight="1">
      <c r="A301" s="76" t="s">
        <v>104</v>
      </c>
      <c r="B301" s="67"/>
      <c r="C301" s="67">
        <v>10</v>
      </c>
      <c r="D301" s="67"/>
      <c r="E301" s="67"/>
      <c r="F301" s="67"/>
      <c r="G301" s="67"/>
      <c r="H301" s="63"/>
      <c r="I301" s="155"/>
    </row>
    <row r="302" spans="1:9" ht="15" customHeight="1">
      <c r="A302" s="76" t="s">
        <v>163</v>
      </c>
      <c r="B302" s="67"/>
      <c r="C302" s="67"/>
      <c r="D302" s="67"/>
      <c r="E302" s="67"/>
      <c r="F302" s="67"/>
      <c r="G302" s="67"/>
      <c r="H302" s="63"/>
      <c r="I302" s="155"/>
    </row>
    <row r="303" spans="1:9" ht="15" customHeight="1">
      <c r="A303" s="76"/>
      <c r="B303" s="67"/>
      <c r="C303" s="67"/>
      <c r="D303" s="67"/>
      <c r="E303" s="67"/>
      <c r="F303" s="67"/>
      <c r="G303" s="67"/>
      <c r="H303" s="63"/>
      <c r="I303" s="155"/>
    </row>
    <row r="304" spans="1:10" ht="15" customHeight="1">
      <c r="A304" s="49" t="s">
        <v>210</v>
      </c>
      <c r="B304" s="67"/>
      <c r="C304" s="67"/>
      <c r="D304" s="67"/>
      <c r="E304" s="67"/>
      <c r="F304" s="67">
        <v>3838650</v>
      </c>
      <c r="G304" s="67"/>
      <c r="H304" s="63">
        <f aca="true" t="shared" si="14" ref="H304:H311">SUM(F304:G304)</f>
        <v>3838650</v>
      </c>
      <c r="I304" s="159">
        <v>4037016</v>
      </c>
      <c r="J304" s="1">
        <f>(H304-I304)/I304*100</f>
        <v>-4.913678816234565</v>
      </c>
    </row>
    <row r="305" spans="1:10" ht="15" customHeight="1">
      <c r="A305" s="49" t="s">
        <v>208</v>
      </c>
      <c r="B305" s="67"/>
      <c r="C305" s="67"/>
      <c r="D305" s="67"/>
      <c r="E305" s="67"/>
      <c r="F305" s="67">
        <v>4879781</v>
      </c>
      <c r="G305" s="67"/>
      <c r="H305" s="63">
        <f t="shared" si="14"/>
        <v>4879781</v>
      </c>
      <c r="I305" s="159">
        <v>4769053</v>
      </c>
      <c r="J305" s="1">
        <f>(H305-I305)/I305*100</f>
        <v>2.3218026723544485</v>
      </c>
    </row>
    <row r="306" spans="1:9" ht="15" customHeight="1">
      <c r="A306" s="76" t="s">
        <v>56</v>
      </c>
      <c r="B306" s="67"/>
      <c r="C306" s="67"/>
      <c r="D306" s="57"/>
      <c r="E306" s="67"/>
      <c r="F306" s="67"/>
      <c r="G306" s="67"/>
      <c r="H306" s="63">
        <f t="shared" si="14"/>
        <v>0</v>
      </c>
      <c r="I306" s="155"/>
    </row>
    <row r="307" spans="1:9" ht="15" customHeight="1">
      <c r="A307" s="76" t="s">
        <v>57</v>
      </c>
      <c r="B307" s="67"/>
      <c r="C307" s="67"/>
      <c r="D307" s="67"/>
      <c r="E307" s="67"/>
      <c r="F307" s="67"/>
      <c r="G307" s="67"/>
      <c r="H307" s="63">
        <f t="shared" si="14"/>
        <v>0</v>
      </c>
      <c r="I307" s="155"/>
    </row>
    <row r="308" spans="1:9" ht="15" customHeight="1">
      <c r="A308" s="76" t="s">
        <v>91</v>
      </c>
      <c r="B308" s="67"/>
      <c r="C308" s="67"/>
      <c r="D308" s="65"/>
      <c r="E308" s="67"/>
      <c r="F308" s="67"/>
      <c r="G308" s="67"/>
      <c r="H308" s="63">
        <f t="shared" si="14"/>
        <v>0</v>
      </c>
      <c r="I308" s="155"/>
    </row>
    <row r="309" spans="1:9" ht="15" customHeight="1">
      <c r="A309" s="76" t="s">
        <v>155</v>
      </c>
      <c r="B309" s="67"/>
      <c r="C309" s="67"/>
      <c r="D309" s="67"/>
      <c r="E309" s="67"/>
      <c r="F309" s="67"/>
      <c r="G309" s="68"/>
      <c r="H309" s="63">
        <f t="shared" si="14"/>
        <v>0</v>
      </c>
      <c r="I309" s="155"/>
    </row>
    <row r="310" spans="1:9" ht="15" customHeight="1">
      <c r="A310" s="76" t="s">
        <v>189</v>
      </c>
      <c r="B310" s="67"/>
      <c r="C310" s="67"/>
      <c r="D310" s="67"/>
      <c r="E310" s="67"/>
      <c r="F310" s="67"/>
      <c r="G310" s="68"/>
      <c r="H310" s="63">
        <f t="shared" si="14"/>
        <v>0</v>
      </c>
      <c r="I310" s="155"/>
    </row>
    <row r="311" spans="1:10" ht="15" customHeight="1">
      <c r="A311" s="76" t="s">
        <v>204</v>
      </c>
      <c r="B311" s="67"/>
      <c r="C311" s="67"/>
      <c r="D311" s="67"/>
      <c r="E311" s="67"/>
      <c r="F311" s="67">
        <v>6089</v>
      </c>
      <c r="G311" s="67"/>
      <c r="H311" s="63">
        <f t="shared" si="14"/>
        <v>6089</v>
      </c>
      <c r="I311" s="155">
        <v>6035</v>
      </c>
      <c r="J311" s="1">
        <f>(H311-I311)/I311*100</f>
        <v>0.8947804473902237</v>
      </c>
    </row>
    <row r="312" spans="1:9" ht="15" customHeight="1">
      <c r="A312" s="76" t="s">
        <v>112</v>
      </c>
      <c r="B312" s="67"/>
      <c r="C312" s="67"/>
      <c r="D312" s="67"/>
      <c r="E312" s="67"/>
      <c r="F312" s="67"/>
      <c r="G312" s="67"/>
      <c r="H312" s="65"/>
      <c r="I312" s="155"/>
    </row>
    <row r="313" spans="1:9" ht="15" customHeight="1">
      <c r="A313" s="76"/>
      <c r="B313" s="67"/>
      <c r="C313" s="67"/>
      <c r="D313" s="67"/>
      <c r="E313" s="67"/>
      <c r="F313" s="67"/>
      <c r="G313" s="67"/>
      <c r="H313" s="65"/>
      <c r="I313" s="155"/>
    </row>
    <row r="314" spans="1:9" ht="15" customHeight="1">
      <c r="A314" s="77" t="s">
        <v>173</v>
      </c>
      <c r="B314" s="67"/>
      <c r="C314" s="67"/>
      <c r="D314" s="67"/>
      <c r="E314" s="67"/>
      <c r="F314" s="67"/>
      <c r="G314" s="67"/>
      <c r="H314" s="65"/>
      <c r="I314" s="155"/>
    </row>
    <row r="315" spans="1:10" ht="15" customHeight="1">
      <c r="A315" s="76" t="s">
        <v>149</v>
      </c>
      <c r="B315" s="67"/>
      <c r="C315" s="67"/>
      <c r="D315" s="67"/>
      <c r="E315" s="67"/>
      <c r="F315" s="67"/>
      <c r="G315" s="67"/>
      <c r="H315" s="63"/>
      <c r="I315" s="155">
        <v>504627</v>
      </c>
      <c r="J315" s="1">
        <f>(H315-I315)/I315*100</f>
        <v>-100</v>
      </c>
    </row>
    <row r="316" spans="1:9" ht="15" customHeight="1">
      <c r="A316" s="76"/>
      <c r="B316" s="67"/>
      <c r="C316" s="67"/>
      <c r="D316" s="67"/>
      <c r="E316" s="67"/>
      <c r="F316" s="67"/>
      <c r="G316" s="67"/>
      <c r="H316" s="63"/>
      <c r="I316" s="155"/>
    </row>
    <row r="317" spans="1:9" ht="15" customHeight="1">
      <c r="A317" s="119" t="s">
        <v>147</v>
      </c>
      <c r="B317" s="67"/>
      <c r="C317" s="67"/>
      <c r="D317" s="67"/>
      <c r="E317" s="67"/>
      <c r="F317" s="67"/>
      <c r="G317" s="67"/>
      <c r="H317" s="63"/>
      <c r="I317" s="155"/>
    </row>
    <row r="318" spans="1:10" ht="15" customHeight="1">
      <c r="A318" s="76" t="s">
        <v>212</v>
      </c>
      <c r="B318" s="67">
        <v>142725</v>
      </c>
      <c r="C318" s="67"/>
      <c r="D318" s="108">
        <v>4125</v>
      </c>
      <c r="E318" s="108">
        <v>2600</v>
      </c>
      <c r="F318" s="120"/>
      <c r="G318" s="67"/>
      <c r="H318" s="63">
        <f>SUM(B318:G318)</f>
        <v>149450</v>
      </c>
      <c r="I318" s="155">
        <v>7226</v>
      </c>
      <c r="J318" s="1">
        <f>(H318-I318)/I318*100</f>
        <v>1968.2258510932745</v>
      </c>
    </row>
    <row r="319" spans="1:10" ht="15" customHeight="1">
      <c r="A319" s="76" t="s">
        <v>204</v>
      </c>
      <c r="B319" s="67">
        <v>12.2</v>
      </c>
      <c r="C319" s="67"/>
      <c r="D319" s="153">
        <v>26.25</v>
      </c>
      <c r="E319" s="108">
        <v>13</v>
      </c>
      <c r="F319" s="120"/>
      <c r="G319" s="67"/>
      <c r="H319" s="63">
        <f>SUM(B319:G319)</f>
        <v>51.45</v>
      </c>
      <c r="I319" s="155">
        <v>20</v>
      </c>
      <c r="J319" s="1">
        <f>(H319-I319)/I319*100</f>
        <v>157.25000000000003</v>
      </c>
    </row>
    <row r="320" spans="1:10" ht="15" customHeight="1">
      <c r="A320" s="76" t="s">
        <v>164</v>
      </c>
      <c r="B320" s="67">
        <f>B318/B319</f>
        <v>11698.77049180328</v>
      </c>
      <c r="C320" s="67"/>
      <c r="D320" s="108">
        <f>D318/D319</f>
        <v>157.14285714285714</v>
      </c>
      <c r="E320" s="108">
        <f>E318/E319</f>
        <v>200</v>
      </c>
      <c r="F320" s="120"/>
      <c r="G320" s="67"/>
      <c r="H320" s="63">
        <f>H318/H319</f>
        <v>2904.7619047619046</v>
      </c>
      <c r="I320" s="155">
        <v>361</v>
      </c>
      <c r="J320" s="1">
        <f>(H320-I320)/I320*100</f>
        <v>704.6431869146551</v>
      </c>
    </row>
    <row r="321" spans="1:9" ht="15" customHeight="1">
      <c r="A321" s="49"/>
      <c r="B321" s="67"/>
      <c r="C321" s="67"/>
      <c r="D321" s="67"/>
      <c r="E321" s="67"/>
      <c r="F321" s="67"/>
      <c r="G321" s="67"/>
      <c r="H321" s="63"/>
      <c r="I321" s="155"/>
    </row>
    <row r="322" spans="1:9" ht="15" customHeight="1">
      <c r="A322" s="117" t="s">
        <v>58</v>
      </c>
      <c r="B322" s="65"/>
      <c r="C322" s="65"/>
      <c r="D322" s="65"/>
      <c r="E322" s="65"/>
      <c r="F322" s="65"/>
      <c r="G322" s="65"/>
      <c r="H322" s="63"/>
      <c r="I322" s="155"/>
    </row>
    <row r="323" spans="1:10" ht="15" customHeight="1">
      <c r="A323" s="76" t="s">
        <v>160</v>
      </c>
      <c r="B323" s="127"/>
      <c r="C323" s="56"/>
      <c r="D323" s="56">
        <v>1634000</v>
      </c>
      <c r="E323" s="108"/>
      <c r="F323" s="108">
        <v>820000</v>
      </c>
      <c r="G323" s="120"/>
      <c r="H323" s="63">
        <f>SUM(B323:G323)</f>
        <v>2454000</v>
      </c>
      <c r="I323" s="155">
        <v>4673000</v>
      </c>
      <c r="J323" s="1">
        <f>(H323-I323)/I323*100</f>
        <v>-47.48555531778301</v>
      </c>
    </row>
    <row r="324" spans="1:10" ht="15" customHeight="1">
      <c r="A324" s="76" t="s">
        <v>204</v>
      </c>
      <c r="B324" s="127"/>
      <c r="C324" s="67"/>
      <c r="D324" s="57">
        <v>219</v>
      </c>
      <c r="E324" s="108"/>
      <c r="F324" s="108">
        <v>30</v>
      </c>
      <c r="G324" s="120"/>
      <c r="H324" s="63">
        <f>SUM(B324:G324)</f>
        <v>249</v>
      </c>
      <c r="I324" s="155">
        <v>597</v>
      </c>
      <c r="J324" s="1">
        <f>(H324-I324)/I324*100</f>
        <v>-58.291457286432156</v>
      </c>
    </row>
    <row r="325" spans="1:10" ht="15" customHeight="1">
      <c r="A325" s="76" t="s">
        <v>163</v>
      </c>
      <c r="B325" s="127"/>
      <c r="C325" s="67"/>
      <c r="D325" s="67">
        <f>D323/D324</f>
        <v>7461.187214611872</v>
      </c>
      <c r="E325" s="108"/>
      <c r="F325" s="108">
        <f>F323/F324</f>
        <v>27333.333333333332</v>
      </c>
      <c r="G325" s="120"/>
      <c r="H325" s="63"/>
      <c r="I325" s="155">
        <v>7827</v>
      </c>
      <c r="J325" s="1">
        <f>(H325-I325)/I325*100</f>
        <v>-100</v>
      </c>
    </row>
    <row r="326" spans="1:9" ht="15" customHeight="1">
      <c r="A326" s="76"/>
      <c r="B326" s="67"/>
      <c r="C326" s="67"/>
      <c r="D326" s="67"/>
      <c r="E326" s="67"/>
      <c r="F326" s="67"/>
      <c r="G326" s="67"/>
      <c r="H326" s="63"/>
      <c r="I326" s="155"/>
    </row>
    <row r="327" spans="1:9" ht="15" customHeight="1">
      <c r="A327" s="49" t="s">
        <v>198</v>
      </c>
      <c r="B327" s="143"/>
      <c r="C327" s="143"/>
      <c r="D327" s="143"/>
      <c r="E327" s="143"/>
      <c r="F327" s="143"/>
      <c r="G327" s="143"/>
      <c r="H327" s="144"/>
      <c r="I327" s="155"/>
    </row>
    <row r="328" spans="1:9" ht="15" customHeight="1">
      <c r="A328" s="76" t="s">
        <v>197</v>
      </c>
      <c r="B328" s="56">
        <v>72792780</v>
      </c>
      <c r="C328" s="108">
        <v>576120</v>
      </c>
      <c r="D328" s="108"/>
      <c r="E328" s="56"/>
      <c r="F328" s="108"/>
      <c r="G328" s="108"/>
      <c r="H328" s="63">
        <f>SUM(B328:G328)</f>
        <v>73368900</v>
      </c>
      <c r="I328" s="155">
        <v>58240463</v>
      </c>
    </row>
    <row r="329" spans="1:10" ht="15" customHeight="1">
      <c r="A329" s="76" t="s">
        <v>204</v>
      </c>
      <c r="B329" s="108"/>
      <c r="C329" s="108">
        <v>47</v>
      </c>
      <c r="D329" s="108"/>
      <c r="E329" s="68">
        <v>5</v>
      </c>
      <c r="F329" s="108"/>
      <c r="G329" s="108"/>
      <c r="H329" s="63">
        <f>SUM(B329:G329)</f>
        <v>52</v>
      </c>
      <c r="I329" s="155">
        <v>689</v>
      </c>
      <c r="J329" s="1">
        <f>(H329-I329)/I329*100</f>
        <v>-92.45283018867924</v>
      </c>
    </row>
    <row r="330" spans="1:9" ht="15" customHeight="1">
      <c r="A330" s="76" t="s">
        <v>163</v>
      </c>
      <c r="B330" s="108"/>
      <c r="C330" s="108"/>
      <c r="D330" s="108"/>
      <c r="E330" s="56">
        <f>E331/E329</f>
        <v>12000</v>
      </c>
      <c r="F330" s="108"/>
      <c r="G330" s="108"/>
      <c r="H330" s="63"/>
      <c r="I330" s="155"/>
    </row>
    <row r="331" spans="1:10" ht="15" customHeight="1">
      <c r="A331" s="76" t="s">
        <v>195</v>
      </c>
      <c r="B331" s="57"/>
      <c r="C331" s="67"/>
      <c r="D331" s="67"/>
      <c r="E331" s="56">
        <v>60000</v>
      </c>
      <c r="F331" s="67"/>
      <c r="G331" s="67"/>
      <c r="H331" s="63">
        <f>SUM(B331:G331)</f>
        <v>60000</v>
      </c>
      <c r="I331" s="155">
        <v>1164809</v>
      </c>
      <c r="J331" s="1">
        <f>(H331-I331)/I331*100</f>
        <v>-94.84894089932341</v>
      </c>
    </row>
    <row r="332" spans="1:9" ht="15" customHeight="1">
      <c r="A332" s="49" t="s">
        <v>59</v>
      </c>
      <c r="B332" s="65"/>
      <c r="C332" s="65"/>
      <c r="D332" s="65"/>
      <c r="E332" s="65"/>
      <c r="F332" s="65"/>
      <c r="G332" s="65"/>
      <c r="H332" s="63"/>
      <c r="I332" s="155"/>
    </row>
    <row r="333" spans="1:10" ht="15" customHeight="1">
      <c r="A333" s="76" t="s">
        <v>160</v>
      </c>
      <c r="B333" s="56">
        <v>45300</v>
      </c>
      <c r="C333" s="56">
        <v>6800</v>
      </c>
      <c r="D333" s="108"/>
      <c r="E333" s="56">
        <v>173214</v>
      </c>
      <c r="F333" s="108"/>
      <c r="G333" s="108"/>
      <c r="H333" s="63">
        <f>SUM(B333:G333)</f>
        <v>225314</v>
      </c>
      <c r="I333" s="155">
        <v>249200</v>
      </c>
      <c r="J333" s="1">
        <f>(H333-I333)/I333*100</f>
        <v>-9.585072231139646</v>
      </c>
    </row>
    <row r="334" spans="1:10" ht="15" customHeight="1">
      <c r="A334" s="76" t="s">
        <v>204</v>
      </c>
      <c r="B334" s="68">
        <v>38.75</v>
      </c>
      <c r="C334" s="67">
        <v>7</v>
      </c>
      <c r="D334" s="108"/>
      <c r="E334" s="68">
        <v>89.5</v>
      </c>
      <c r="F334" s="108"/>
      <c r="G334" s="108"/>
      <c r="H334" s="151">
        <f>SUM(B334:G334)</f>
        <v>135.25</v>
      </c>
      <c r="I334" s="155">
        <v>218</v>
      </c>
      <c r="J334" s="1">
        <f>(H334-I334)/I334*100</f>
        <v>-37.95871559633027</v>
      </c>
    </row>
    <row r="335" spans="1:10" ht="15" customHeight="1">
      <c r="A335" s="76" t="s">
        <v>163</v>
      </c>
      <c r="B335" s="67">
        <f>B333/B334</f>
        <v>1169.032258064516</v>
      </c>
      <c r="C335" s="67">
        <f>C333/C334</f>
        <v>971.4285714285714</v>
      </c>
      <c r="D335" s="108"/>
      <c r="E335" s="67">
        <f>E333/E334</f>
        <v>1935.3519553072626</v>
      </c>
      <c r="F335" s="108"/>
      <c r="G335" s="108"/>
      <c r="H335" s="63">
        <f>H333/H334</f>
        <v>1665.9075785582254</v>
      </c>
      <c r="I335" s="155">
        <v>1143</v>
      </c>
      <c r="J335" s="1">
        <f>(H335-I335)/I335*100</f>
        <v>45.748694537027596</v>
      </c>
    </row>
    <row r="336" spans="1:9" ht="15" customHeight="1">
      <c r="A336" s="76"/>
      <c r="B336" s="67"/>
      <c r="C336" s="67"/>
      <c r="D336" s="67"/>
      <c r="E336" s="67"/>
      <c r="F336" s="67"/>
      <c r="G336" s="67"/>
      <c r="H336" s="63"/>
      <c r="I336" s="155"/>
    </row>
    <row r="337" spans="1:9" ht="15" customHeight="1">
      <c r="A337" s="49" t="s">
        <v>60</v>
      </c>
      <c r="B337" s="55"/>
      <c r="C337" s="55"/>
      <c r="D337" s="55"/>
      <c r="E337" s="55"/>
      <c r="F337" s="55"/>
      <c r="G337" s="55"/>
      <c r="H337" s="63"/>
      <c r="I337" s="155"/>
    </row>
    <row r="338" spans="1:10" ht="15" customHeight="1">
      <c r="A338" s="76" t="s">
        <v>160</v>
      </c>
      <c r="B338" s="108">
        <v>65550</v>
      </c>
      <c r="C338" s="56">
        <v>150000</v>
      </c>
      <c r="D338" s="56">
        <v>35600</v>
      </c>
      <c r="E338" s="56">
        <v>16000</v>
      </c>
      <c r="F338" s="56">
        <v>807000</v>
      </c>
      <c r="G338" s="56">
        <v>2088000</v>
      </c>
      <c r="H338" s="63">
        <f>SUM(B338:G338)</f>
        <v>3162150</v>
      </c>
      <c r="I338" s="155">
        <v>4963188</v>
      </c>
      <c r="J338" s="1">
        <f>(H338-I338)/I338*100</f>
        <v>-36.28792622806148</v>
      </c>
    </row>
    <row r="339" spans="1:10" ht="15" customHeight="1">
      <c r="A339" s="76" t="s">
        <v>204</v>
      </c>
      <c r="B339" s="108">
        <v>20</v>
      </c>
      <c r="C339" s="56">
        <v>36</v>
      </c>
      <c r="D339" s="106">
        <v>8</v>
      </c>
      <c r="E339" s="57">
        <v>3.5</v>
      </c>
      <c r="F339" s="68">
        <v>32.68</v>
      </c>
      <c r="G339" s="66">
        <v>87</v>
      </c>
      <c r="H339" s="63">
        <f>SUM(B339:G339)</f>
        <v>187.18</v>
      </c>
      <c r="I339" s="155">
        <v>341</v>
      </c>
      <c r="J339" s="1">
        <f>(H339-I339)/I339*100</f>
        <v>-45.10850439882697</v>
      </c>
    </row>
    <row r="340" spans="1:10" ht="15" customHeight="1">
      <c r="A340" s="76" t="s">
        <v>163</v>
      </c>
      <c r="B340" s="108">
        <f>B338/B339</f>
        <v>3277.5</v>
      </c>
      <c r="C340" s="57">
        <f>C338/C339</f>
        <v>4166.666666666667</v>
      </c>
      <c r="D340" s="57">
        <f>D338/D339</f>
        <v>4450</v>
      </c>
      <c r="E340" s="57">
        <f>E338/E339</f>
        <v>4571.428571428572</v>
      </c>
      <c r="F340" s="57">
        <f>F338/F339</f>
        <v>24694.002447980416</v>
      </c>
      <c r="G340" s="67">
        <v>24000</v>
      </c>
      <c r="H340" s="63">
        <f>H338/H339</f>
        <v>16893.631798269045</v>
      </c>
      <c r="I340" s="155">
        <v>14555</v>
      </c>
      <c r="J340" s="1">
        <f>(H340-I340)/I340*100</f>
        <v>16.067549283882137</v>
      </c>
    </row>
    <row r="341" spans="1:9" ht="15" customHeight="1">
      <c r="A341" s="76"/>
      <c r="B341" s="57"/>
      <c r="C341" s="57"/>
      <c r="D341" s="57"/>
      <c r="E341" s="57"/>
      <c r="F341" s="57"/>
      <c r="G341" s="67"/>
      <c r="H341" s="65"/>
      <c r="I341" s="155"/>
    </row>
    <row r="342" spans="1:9" ht="15" customHeight="1">
      <c r="A342" s="88" t="s">
        <v>143</v>
      </c>
      <c r="B342" s="53"/>
      <c r="C342" s="67"/>
      <c r="D342" s="67"/>
      <c r="E342" s="67"/>
      <c r="F342" s="67"/>
      <c r="G342" s="67"/>
      <c r="H342" s="65"/>
      <c r="I342" s="155"/>
    </row>
    <row r="343" spans="1:10" ht="15" customHeight="1">
      <c r="A343" s="76" t="s">
        <v>160</v>
      </c>
      <c r="B343" s="108"/>
      <c r="C343" s="108">
        <v>300</v>
      </c>
      <c r="D343" s="108"/>
      <c r="E343" s="67"/>
      <c r="F343" s="108"/>
      <c r="G343" s="108"/>
      <c r="H343" s="63"/>
      <c r="I343" s="155">
        <v>45000</v>
      </c>
      <c r="J343" s="1">
        <f aca="true" t="shared" si="15" ref="J343:J404">(H343-I343)/I343*100</f>
        <v>-100</v>
      </c>
    </row>
    <row r="344" spans="1:10" ht="15" customHeight="1">
      <c r="A344" s="76" t="s">
        <v>204</v>
      </c>
      <c r="B344" s="108"/>
      <c r="C344" s="108">
        <v>1</v>
      </c>
      <c r="D344" s="108"/>
      <c r="E344" s="67"/>
      <c r="F344" s="108"/>
      <c r="G344" s="108"/>
      <c r="H344" s="63"/>
      <c r="I344" s="155">
        <v>3</v>
      </c>
      <c r="J344" s="1">
        <f t="shared" si="15"/>
        <v>-100</v>
      </c>
    </row>
    <row r="345" spans="1:9" ht="15" customHeight="1">
      <c r="A345" s="76" t="s">
        <v>163</v>
      </c>
      <c r="B345" s="108"/>
      <c r="C345" s="108">
        <f>C343/C344</f>
        <v>300</v>
      </c>
      <c r="D345" s="108"/>
      <c r="E345" s="67"/>
      <c r="F345" s="108"/>
      <c r="G345" s="108"/>
      <c r="H345" s="65"/>
      <c r="I345" s="155"/>
    </row>
    <row r="346" spans="1:9" ht="15" customHeight="1">
      <c r="A346" s="76"/>
      <c r="B346" s="53"/>
      <c r="C346" s="67"/>
      <c r="D346" s="67"/>
      <c r="E346" s="67"/>
      <c r="F346" s="67"/>
      <c r="G346" s="67"/>
      <c r="H346" s="54"/>
      <c r="I346" s="155"/>
    </row>
    <row r="347" spans="1:9" ht="15" customHeight="1">
      <c r="A347" s="76"/>
      <c r="B347" s="23"/>
      <c r="C347" s="24"/>
      <c r="D347" s="30"/>
      <c r="E347" s="41"/>
      <c r="F347" s="30"/>
      <c r="G347" s="30"/>
      <c r="H347" s="26" t="s">
        <v>127</v>
      </c>
      <c r="I347" s="155"/>
    </row>
    <row r="348" spans="1:9" ht="15" customHeight="1">
      <c r="A348" s="76"/>
      <c r="B348" s="50" t="s">
        <v>4</v>
      </c>
      <c r="C348" s="50" t="s">
        <v>5</v>
      </c>
      <c r="D348" s="51" t="s">
        <v>6</v>
      </c>
      <c r="E348" s="51" t="s">
        <v>7</v>
      </c>
      <c r="F348" s="51" t="s">
        <v>8</v>
      </c>
      <c r="G348" s="51" t="s">
        <v>9</v>
      </c>
      <c r="H348" s="136">
        <v>2006</v>
      </c>
      <c r="I348" s="156">
        <v>2005</v>
      </c>
    </row>
    <row r="349" spans="1:9" ht="15" customHeight="1">
      <c r="A349" s="49" t="s">
        <v>61</v>
      </c>
      <c r="B349" s="65"/>
      <c r="C349" s="65"/>
      <c r="D349" s="65"/>
      <c r="E349" s="65"/>
      <c r="F349" s="65"/>
      <c r="G349" s="65"/>
      <c r="H349" s="54"/>
      <c r="I349" s="155"/>
    </row>
    <row r="350" spans="1:10" ht="15" customHeight="1">
      <c r="A350" s="76" t="s">
        <v>207</v>
      </c>
      <c r="B350" s="56">
        <v>574303</v>
      </c>
      <c r="C350" s="56">
        <v>32000</v>
      </c>
      <c r="D350" s="56">
        <v>103650</v>
      </c>
      <c r="E350" s="56">
        <v>30000</v>
      </c>
      <c r="F350" s="56"/>
      <c r="G350" s="56">
        <v>30681</v>
      </c>
      <c r="H350" s="54">
        <f>SUM(B350:G350)</f>
        <v>770634</v>
      </c>
      <c r="I350" s="155">
        <v>416650</v>
      </c>
      <c r="J350" s="1">
        <f t="shared" si="15"/>
        <v>84.9595583823353</v>
      </c>
    </row>
    <row r="351" spans="1:10" ht="15" customHeight="1">
      <c r="A351" s="76" t="s">
        <v>204</v>
      </c>
      <c r="B351" s="67">
        <v>287</v>
      </c>
      <c r="C351" s="67">
        <v>34</v>
      </c>
      <c r="D351" s="67">
        <v>275</v>
      </c>
      <c r="E351" s="68">
        <v>75</v>
      </c>
      <c r="F351" s="67"/>
      <c r="G351" s="68">
        <v>63.5</v>
      </c>
      <c r="H351" s="54">
        <f>SUM(B351:G351)</f>
        <v>734.5</v>
      </c>
      <c r="I351" s="155">
        <v>999</v>
      </c>
      <c r="J351" s="1">
        <f t="shared" si="15"/>
        <v>-26.476476476476474</v>
      </c>
    </row>
    <row r="352" spans="1:10" ht="15" customHeight="1">
      <c r="A352" s="76" t="s">
        <v>62</v>
      </c>
      <c r="B352" s="67">
        <f>B350/B351</f>
        <v>2001.0557491289198</v>
      </c>
      <c r="C352" s="67">
        <f>C350/C351</f>
        <v>941.1764705882352</v>
      </c>
      <c r="D352" s="67">
        <f>D350/D351</f>
        <v>376.90909090909093</v>
      </c>
      <c r="E352" s="67">
        <f>E350/E351</f>
        <v>400</v>
      </c>
      <c r="F352" s="67"/>
      <c r="G352" s="67">
        <f>G350/G351</f>
        <v>483.1653543307087</v>
      </c>
      <c r="H352" s="54">
        <f>H350/H351</f>
        <v>1049.1953710006808</v>
      </c>
      <c r="I352" s="155">
        <v>417</v>
      </c>
      <c r="J352" s="1">
        <f t="shared" si="15"/>
        <v>151.60560455651816</v>
      </c>
    </row>
    <row r="353" spans="1:9" ht="15" customHeight="1">
      <c r="A353" s="76"/>
      <c r="B353" s="67"/>
      <c r="C353" s="67"/>
      <c r="D353" s="67"/>
      <c r="E353" s="67"/>
      <c r="F353" s="67"/>
      <c r="G353" s="67"/>
      <c r="H353" s="54"/>
      <c r="I353" s="155"/>
    </row>
    <row r="354" spans="1:9" ht="15" customHeight="1">
      <c r="A354" s="49" t="s">
        <v>63</v>
      </c>
      <c r="B354" s="65"/>
      <c r="C354" s="65"/>
      <c r="D354" s="65"/>
      <c r="E354" s="65"/>
      <c r="F354" s="65"/>
      <c r="G354" s="65"/>
      <c r="H354" s="54"/>
      <c r="I354" s="155"/>
    </row>
    <row r="355" spans="1:10" ht="15" customHeight="1">
      <c r="A355" s="76" t="s">
        <v>160</v>
      </c>
      <c r="B355" s="56">
        <v>1271500</v>
      </c>
      <c r="C355" s="56">
        <v>395000</v>
      </c>
      <c r="D355" s="56">
        <v>255000</v>
      </c>
      <c r="E355" s="56">
        <v>2481000</v>
      </c>
      <c r="F355" s="56"/>
      <c r="G355" s="56"/>
      <c r="H355" s="54">
        <f>SUM(B355:G355)</f>
        <v>4402500</v>
      </c>
      <c r="I355" s="155">
        <v>2832500</v>
      </c>
      <c r="J355" s="1">
        <f t="shared" si="15"/>
        <v>55.42806707855251</v>
      </c>
    </row>
    <row r="356" spans="1:10" ht="15" customHeight="1">
      <c r="A356" s="76" t="s">
        <v>204</v>
      </c>
      <c r="B356" s="68">
        <v>64.375</v>
      </c>
      <c r="C356" s="67">
        <v>14</v>
      </c>
      <c r="D356" s="67">
        <v>17</v>
      </c>
      <c r="E356" s="68">
        <v>153.1</v>
      </c>
      <c r="F356" s="67"/>
      <c r="G356" s="67"/>
      <c r="H356" s="54">
        <f>SUM(B356:G356)</f>
        <v>248.475</v>
      </c>
      <c r="I356" s="155">
        <v>163</v>
      </c>
      <c r="J356" s="1">
        <f t="shared" si="15"/>
        <v>52.43865030674846</v>
      </c>
    </row>
    <row r="357" spans="1:10" ht="15" customHeight="1">
      <c r="A357" s="76" t="s">
        <v>181</v>
      </c>
      <c r="B357" s="67">
        <f>B355/B356</f>
        <v>19751.456310679612</v>
      </c>
      <c r="C357" s="67">
        <f>C355/C356</f>
        <v>28214.285714285714</v>
      </c>
      <c r="D357" s="67">
        <f>D355/D356</f>
        <v>15000</v>
      </c>
      <c r="E357" s="67">
        <f>E355/E356</f>
        <v>16205.094709340301</v>
      </c>
      <c r="F357" s="67"/>
      <c r="G357" s="67"/>
      <c r="H357" s="54">
        <f>H355/H356</f>
        <v>17718.080289767582</v>
      </c>
      <c r="I357" s="155">
        <v>17335</v>
      </c>
      <c r="J357" s="1">
        <f t="shared" si="15"/>
        <v>2.2098661076872346</v>
      </c>
    </row>
    <row r="358" spans="1:9" ht="15" customHeight="1">
      <c r="A358" s="76"/>
      <c r="B358" s="67"/>
      <c r="C358" s="67"/>
      <c r="D358" s="67"/>
      <c r="E358" s="67"/>
      <c r="F358" s="67"/>
      <c r="G358" s="67"/>
      <c r="H358" s="54"/>
      <c r="I358" s="155"/>
    </row>
    <row r="359" spans="1:9" ht="15" customHeight="1">
      <c r="A359" s="117" t="s">
        <v>64</v>
      </c>
      <c r="B359" s="65"/>
      <c r="C359" s="65"/>
      <c r="D359" s="65"/>
      <c r="E359" s="65"/>
      <c r="F359" s="65"/>
      <c r="G359" s="65"/>
      <c r="H359" s="54"/>
      <c r="I359" s="155"/>
    </row>
    <row r="360" spans="1:10" ht="15" customHeight="1">
      <c r="A360" s="76" t="s">
        <v>178</v>
      </c>
      <c r="B360" s="127"/>
      <c r="C360" s="56">
        <v>70000</v>
      </c>
      <c r="D360" s="56">
        <v>810400</v>
      </c>
      <c r="E360" s="120"/>
      <c r="F360" s="108">
        <v>244000</v>
      </c>
      <c r="G360" s="56"/>
      <c r="H360" s="54">
        <f>SUM(B360:G360)</f>
        <v>1124400</v>
      </c>
      <c r="I360" s="155">
        <v>3519600</v>
      </c>
      <c r="J360" s="1">
        <f t="shared" si="15"/>
        <v>-68.05318786225708</v>
      </c>
    </row>
    <row r="361" spans="1:10" ht="15" customHeight="1">
      <c r="A361" s="76" t="s">
        <v>204</v>
      </c>
      <c r="B361" s="127"/>
      <c r="C361" s="67">
        <v>10</v>
      </c>
      <c r="D361" s="67">
        <v>308</v>
      </c>
      <c r="E361" s="120"/>
      <c r="F361" s="108">
        <v>254</v>
      </c>
      <c r="G361" s="69"/>
      <c r="H361" s="54">
        <f>SUM(B361:G361)</f>
        <v>572</v>
      </c>
      <c r="I361" s="155">
        <v>693</v>
      </c>
      <c r="J361" s="1">
        <f t="shared" si="15"/>
        <v>-17.46031746031746</v>
      </c>
    </row>
    <row r="362" spans="1:10" ht="15" customHeight="1">
      <c r="A362" s="76" t="s">
        <v>180</v>
      </c>
      <c r="B362" s="127"/>
      <c r="C362" s="67">
        <f>C360/C361</f>
        <v>7000</v>
      </c>
      <c r="D362" s="67">
        <v>3000</v>
      </c>
      <c r="E362" s="120"/>
      <c r="F362" s="108">
        <f>F360/F361</f>
        <v>960.6299212598425</v>
      </c>
      <c r="G362" s="67"/>
      <c r="H362" s="54"/>
      <c r="I362" s="155">
        <v>5079</v>
      </c>
      <c r="J362" s="1">
        <f t="shared" si="15"/>
        <v>-100</v>
      </c>
    </row>
    <row r="363" spans="1:9" ht="15" customHeight="1">
      <c r="A363" s="76" t="s">
        <v>151</v>
      </c>
      <c r="B363" s="108"/>
      <c r="C363" s="67"/>
      <c r="D363" s="108">
        <v>810400</v>
      </c>
      <c r="E363" s="120"/>
      <c r="F363" s="108"/>
      <c r="G363" s="108"/>
      <c r="H363" s="54"/>
      <c r="I363" s="155"/>
    </row>
    <row r="364" spans="1:9" ht="15" customHeight="1">
      <c r="A364" s="76" t="s">
        <v>152</v>
      </c>
      <c r="B364" s="108"/>
      <c r="C364" s="67"/>
      <c r="D364" s="108"/>
      <c r="E364" s="120"/>
      <c r="F364" s="108"/>
      <c r="G364" s="108"/>
      <c r="H364" s="54"/>
      <c r="I364" s="155"/>
    </row>
    <row r="365" spans="1:9" ht="15" customHeight="1">
      <c r="A365" s="49"/>
      <c r="B365" s="67"/>
      <c r="C365" s="67"/>
      <c r="D365" s="67"/>
      <c r="E365" s="67"/>
      <c r="F365" s="67"/>
      <c r="G365" s="67"/>
      <c r="H365" s="54"/>
      <c r="I365" s="155"/>
    </row>
    <row r="366" spans="1:9" ht="15" customHeight="1">
      <c r="A366" s="117" t="s">
        <v>65</v>
      </c>
      <c r="B366" s="67"/>
      <c r="C366" s="67"/>
      <c r="D366" s="67"/>
      <c r="E366" s="67"/>
      <c r="F366" s="67"/>
      <c r="G366" s="65"/>
      <c r="H366" s="54"/>
      <c r="I366" s="155"/>
    </row>
    <row r="367" spans="1:10" ht="15" customHeight="1">
      <c r="A367" s="76" t="s">
        <v>160</v>
      </c>
      <c r="B367" s="108"/>
      <c r="C367" s="108"/>
      <c r="D367" s="108"/>
      <c r="E367" s="121"/>
      <c r="F367" s="56"/>
      <c r="G367" s="96">
        <v>94925</v>
      </c>
      <c r="H367" s="54">
        <f>SUM(B367:G367)</f>
        <v>94925</v>
      </c>
      <c r="I367" s="155">
        <v>47827</v>
      </c>
      <c r="J367" s="1">
        <f t="shared" si="15"/>
        <v>98.47575637192381</v>
      </c>
    </row>
    <row r="368" spans="1:10" ht="15" customHeight="1">
      <c r="A368" s="76" t="s">
        <v>204</v>
      </c>
      <c r="B368" s="108"/>
      <c r="C368" s="108"/>
      <c r="D368" s="108"/>
      <c r="E368" s="108"/>
      <c r="F368" s="67"/>
      <c r="G368" s="67">
        <v>158</v>
      </c>
      <c r="H368" s="54">
        <f>SUM(B368:G368)</f>
        <v>158</v>
      </c>
      <c r="I368" s="155">
        <v>80</v>
      </c>
      <c r="J368" s="1">
        <f t="shared" si="15"/>
        <v>97.5</v>
      </c>
    </row>
    <row r="369" spans="1:10" ht="15" customHeight="1">
      <c r="A369" s="76" t="s">
        <v>163</v>
      </c>
      <c r="B369" s="108"/>
      <c r="C369" s="108"/>
      <c r="D369" s="108"/>
      <c r="E369" s="108"/>
      <c r="F369" s="67"/>
      <c r="G369" s="67">
        <f>G367/G368</f>
        <v>600.7911392405064</v>
      </c>
      <c r="H369" s="54">
        <f>H367/H368</f>
        <v>600.7911392405064</v>
      </c>
      <c r="I369" s="155">
        <v>598</v>
      </c>
      <c r="J369" s="1">
        <f t="shared" si="15"/>
        <v>0.46674569239236924</v>
      </c>
    </row>
    <row r="370" spans="1:9" ht="15" customHeight="1">
      <c r="A370" s="76"/>
      <c r="B370" s="67"/>
      <c r="C370" s="67"/>
      <c r="D370" s="67"/>
      <c r="E370" s="67"/>
      <c r="F370" s="67"/>
      <c r="G370" s="67"/>
      <c r="H370" s="54"/>
      <c r="I370" s="155"/>
    </row>
    <row r="371" spans="1:9" ht="15" customHeight="1">
      <c r="A371" s="49" t="s">
        <v>66</v>
      </c>
      <c r="B371" s="65"/>
      <c r="C371" s="65"/>
      <c r="D371" s="65"/>
      <c r="E371" s="65"/>
      <c r="F371" s="65"/>
      <c r="G371" s="65"/>
      <c r="H371" s="54"/>
      <c r="I371" s="155"/>
    </row>
    <row r="372" spans="1:10" ht="15" customHeight="1">
      <c r="A372" s="76" t="s">
        <v>160</v>
      </c>
      <c r="B372" s="56">
        <v>281000</v>
      </c>
      <c r="C372" s="56">
        <v>104000</v>
      </c>
      <c r="D372" s="108">
        <v>47600</v>
      </c>
      <c r="E372" s="56">
        <v>440200</v>
      </c>
      <c r="F372" s="108"/>
      <c r="G372" s="108"/>
      <c r="H372" s="54">
        <f>SUM(B372:G372)</f>
        <v>872800</v>
      </c>
      <c r="I372" s="155">
        <v>617100</v>
      </c>
      <c r="J372" s="1">
        <f t="shared" si="15"/>
        <v>41.435747852860146</v>
      </c>
    </row>
    <row r="373" spans="1:10" ht="15" customHeight="1">
      <c r="A373" s="76" t="s">
        <v>204</v>
      </c>
      <c r="B373" s="69">
        <v>28</v>
      </c>
      <c r="C373" s="67">
        <v>8</v>
      </c>
      <c r="D373" s="150">
        <v>6.9</v>
      </c>
      <c r="E373" s="67">
        <v>33.05</v>
      </c>
      <c r="F373" s="108"/>
      <c r="G373" s="108"/>
      <c r="H373" s="149">
        <f>SUM(B373:G373)</f>
        <v>75.94999999999999</v>
      </c>
      <c r="I373" s="155">
        <v>56</v>
      </c>
      <c r="J373" s="1">
        <f t="shared" si="15"/>
        <v>35.62499999999998</v>
      </c>
    </row>
    <row r="374" spans="1:10" ht="15" customHeight="1">
      <c r="A374" s="76" t="s">
        <v>163</v>
      </c>
      <c r="B374" s="74">
        <f>B372/B373</f>
        <v>10035.714285714286</v>
      </c>
      <c r="C374" s="67">
        <f>C372/C373</f>
        <v>13000</v>
      </c>
      <c r="D374" s="108">
        <f>D372/D373</f>
        <v>6898.550724637681</v>
      </c>
      <c r="E374" s="56">
        <f>E372/E373</f>
        <v>13319.213313161878</v>
      </c>
      <c r="F374" s="108"/>
      <c r="G374" s="108"/>
      <c r="H374" s="54">
        <f>H372/H373</f>
        <v>11491.770901909153</v>
      </c>
      <c r="I374" s="155">
        <v>11094</v>
      </c>
      <c r="J374" s="1">
        <f t="shared" si="15"/>
        <v>3.5854597251591187</v>
      </c>
    </row>
    <row r="375" spans="1:9" ht="15" customHeight="1">
      <c r="A375" s="76"/>
      <c r="B375" s="56"/>
      <c r="C375" s="56"/>
      <c r="D375" s="56"/>
      <c r="E375" s="56"/>
      <c r="F375" s="56"/>
      <c r="G375" s="56"/>
      <c r="H375" s="54"/>
      <c r="I375" s="155"/>
    </row>
    <row r="376" spans="1:9" ht="15" customHeight="1">
      <c r="A376" s="49" t="s">
        <v>67</v>
      </c>
      <c r="B376" s="67"/>
      <c r="C376" s="67"/>
      <c r="D376" s="67"/>
      <c r="E376" s="67"/>
      <c r="F376" s="67"/>
      <c r="G376" s="65"/>
      <c r="H376" s="54"/>
      <c r="I376" s="155"/>
    </row>
    <row r="377" spans="1:10" ht="15" customHeight="1">
      <c r="A377" s="76" t="s">
        <v>160</v>
      </c>
      <c r="B377" s="108"/>
      <c r="C377" s="56"/>
      <c r="D377" s="56">
        <v>24000</v>
      </c>
      <c r="E377" s="56"/>
      <c r="F377" s="56"/>
      <c r="G377" s="56">
        <v>55000</v>
      </c>
      <c r="H377" s="54">
        <f>SUM(B377:G377)</f>
        <v>79000</v>
      </c>
      <c r="I377" s="155">
        <v>49800</v>
      </c>
      <c r="J377" s="1">
        <f t="shared" si="15"/>
        <v>58.63453815261044</v>
      </c>
    </row>
    <row r="378" spans="1:10" ht="15" customHeight="1">
      <c r="A378" s="76" t="s">
        <v>204</v>
      </c>
      <c r="B378" s="108"/>
      <c r="C378" s="67"/>
      <c r="D378" s="68">
        <v>5</v>
      </c>
      <c r="E378" s="68"/>
      <c r="F378" s="67"/>
      <c r="G378" s="67">
        <v>55</v>
      </c>
      <c r="H378" s="54">
        <f>SUM(B378:G378)</f>
        <v>60</v>
      </c>
      <c r="I378" s="155">
        <v>44</v>
      </c>
      <c r="J378" s="1">
        <f t="shared" si="15"/>
        <v>36.36363636363637</v>
      </c>
    </row>
    <row r="379" spans="1:10" ht="15" customHeight="1">
      <c r="A379" s="76" t="s">
        <v>163</v>
      </c>
      <c r="B379" s="108"/>
      <c r="C379" s="67"/>
      <c r="D379" s="67">
        <f>D377/D378</f>
        <v>4800</v>
      </c>
      <c r="E379" s="67"/>
      <c r="F379" s="67"/>
      <c r="G379" s="67">
        <f>G377/G378</f>
        <v>1000</v>
      </c>
      <c r="H379" s="54">
        <f>H377/H378</f>
        <v>1316.6666666666667</v>
      </c>
      <c r="I379" s="155">
        <v>1132</v>
      </c>
      <c r="J379" s="1">
        <f t="shared" si="15"/>
        <v>16.313309776207312</v>
      </c>
    </row>
    <row r="380" spans="1:9" ht="15" customHeight="1">
      <c r="A380" s="76"/>
      <c r="B380" s="67"/>
      <c r="C380" s="67"/>
      <c r="D380" s="67"/>
      <c r="E380" s="67"/>
      <c r="F380" s="67"/>
      <c r="G380" s="67"/>
      <c r="H380" s="54"/>
      <c r="I380" s="155"/>
    </row>
    <row r="381" spans="1:9" ht="15" customHeight="1">
      <c r="A381" s="49" t="s">
        <v>68</v>
      </c>
      <c r="B381" s="67"/>
      <c r="C381" s="65"/>
      <c r="D381" s="65"/>
      <c r="E381" s="65"/>
      <c r="F381" s="65"/>
      <c r="G381" s="55"/>
      <c r="H381" s="54"/>
      <c r="I381" s="155"/>
    </row>
    <row r="382" spans="1:10" ht="15" customHeight="1">
      <c r="A382" s="76" t="s">
        <v>160</v>
      </c>
      <c r="B382" s="108"/>
      <c r="C382" s="56">
        <v>210000</v>
      </c>
      <c r="D382" s="108"/>
      <c r="E382" s="108"/>
      <c r="F382" s="56"/>
      <c r="G382" s="56"/>
      <c r="H382" s="54"/>
      <c r="I382" s="155">
        <v>120000</v>
      </c>
      <c r="J382" s="1">
        <f t="shared" si="15"/>
        <v>-100</v>
      </c>
    </row>
    <row r="383" spans="1:10" ht="15" customHeight="1">
      <c r="A383" s="76" t="s">
        <v>204</v>
      </c>
      <c r="B383" s="108"/>
      <c r="C383" s="67">
        <v>100</v>
      </c>
      <c r="D383" s="108"/>
      <c r="E383" s="108"/>
      <c r="F383" s="67"/>
      <c r="G383" s="56"/>
      <c r="H383" s="54"/>
      <c r="I383" s="155">
        <v>30</v>
      </c>
      <c r="J383" s="1">
        <f t="shared" si="15"/>
        <v>-100</v>
      </c>
    </row>
    <row r="384" spans="1:10" ht="15" customHeight="1">
      <c r="A384" s="76" t="s">
        <v>163</v>
      </c>
      <c r="B384" s="108"/>
      <c r="C384" s="67">
        <f>C382/C383</f>
        <v>2100</v>
      </c>
      <c r="D384" s="108"/>
      <c r="E384" s="108"/>
      <c r="F384" s="67"/>
      <c r="G384" s="67"/>
      <c r="H384" s="54"/>
      <c r="I384" s="155">
        <v>4000</v>
      </c>
      <c r="J384" s="1">
        <f t="shared" si="15"/>
        <v>-100</v>
      </c>
    </row>
    <row r="385" spans="1:9" ht="15" customHeight="1">
      <c r="A385" s="76"/>
      <c r="B385" s="67"/>
      <c r="C385" s="67"/>
      <c r="D385" s="67"/>
      <c r="E385" s="67"/>
      <c r="F385" s="67"/>
      <c r="G385" s="67"/>
      <c r="H385" s="54"/>
      <c r="I385" s="155"/>
    </row>
    <row r="386" spans="1:9" ht="15" customHeight="1">
      <c r="A386" s="117" t="s">
        <v>84</v>
      </c>
      <c r="B386" s="67"/>
      <c r="C386" s="67"/>
      <c r="D386" s="67"/>
      <c r="E386" s="65"/>
      <c r="F386" s="67"/>
      <c r="G386" s="67"/>
      <c r="H386" s="54"/>
      <c r="I386" s="155"/>
    </row>
    <row r="387" spans="1:10" ht="15" customHeight="1">
      <c r="A387" s="76" t="s">
        <v>160</v>
      </c>
      <c r="B387" s="120"/>
      <c r="C387" s="56">
        <v>50000</v>
      </c>
      <c r="D387" s="56">
        <v>20000</v>
      </c>
      <c r="E387" s="108"/>
      <c r="F387" s="56"/>
      <c r="G387" s="96"/>
      <c r="H387" s="54">
        <f>SUM(B387:G387)</f>
        <v>70000</v>
      </c>
      <c r="I387" s="155">
        <v>168000</v>
      </c>
      <c r="J387" s="1">
        <f t="shared" si="15"/>
        <v>-58.333333333333336</v>
      </c>
    </row>
    <row r="388" spans="1:10" ht="15" customHeight="1">
      <c r="A388" s="76" t="s">
        <v>204</v>
      </c>
      <c r="B388" s="120"/>
      <c r="C388" s="67">
        <v>7</v>
      </c>
      <c r="D388" s="68">
        <v>5.5</v>
      </c>
      <c r="E388" s="108"/>
      <c r="F388" s="68"/>
      <c r="G388" s="67"/>
      <c r="H388" s="54">
        <f>SUM(B388:G388)</f>
        <v>12.5</v>
      </c>
      <c r="I388" s="155">
        <v>31</v>
      </c>
      <c r="J388" s="1">
        <f t="shared" si="15"/>
        <v>-59.67741935483871</v>
      </c>
    </row>
    <row r="389" spans="1:10" ht="15" customHeight="1">
      <c r="A389" s="76" t="s">
        <v>163</v>
      </c>
      <c r="B389" s="120"/>
      <c r="C389" s="67">
        <f>C387/C388</f>
        <v>7142.857142857143</v>
      </c>
      <c r="D389" s="67">
        <f>D387/D388</f>
        <v>3636.3636363636365</v>
      </c>
      <c r="E389" s="108"/>
      <c r="F389" s="67"/>
      <c r="G389" s="67"/>
      <c r="H389" s="54">
        <f>H387/H388</f>
        <v>5600</v>
      </c>
      <c r="I389" s="155">
        <v>5419</v>
      </c>
      <c r="J389" s="1">
        <f t="shared" si="15"/>
        <v>3.3400996493818043</v>
      </c>
    </row>
    <row r="390" spans="1:9" ht="15" customHeight="1">
      <c r="A390" s="76"/>
      <c r="B390" s="67"/>
      <c r="C390" s="67"/>
      <c r="D390" s="67"/>
      <c r="E390" s="67"/>
      <c r="F390" s="67"/>
      <c r="G390" s="67"/>
      <c r="H390" s="54"/>
      <c r="I390" s="155"/>
    </row>
    <row r="391" spans="1:9" ht="15" customHeight="1">
      <c r="A391" s="117" t="s">
        <v>86</v>
      </c>
      <c r="B391" s="67"/>
      <c r="C391" s="67"/>
      <c r="D391" s="67"/>
      <c r="E391" s="67"/>
      <c r="F391" s="65"/>
      <c r="G391" s="65"/>
      <c r="H391" s="54"/>
      <c r="I391" s="155"/>
    </row>
    <row r="392" spans="1:10" ht="15" customHeight="1">
      <c r="A392" s="76" t="s">
        <v>179</v>
      </c>
      <c r="B392" s="108"/>
      <c r="C392" s="56"/>
      <c r="D392" s="56">
        <v>321540</v>
      </c>
      <c r="E392" s="108"/>
      <c r="F392" s="56">
        <v>1900</v>
      </c>
      <c r="G392" s="56"/>
      <c r="H392" s="54">
        <f>SUM(B392:G392)</f>
        <v>323440</v>
      </c>
      <c r="I392" s="155">
        <v>325920</v>
      </c>
      <c r="J392" s="1">
        <f t="shared" si="15"/>
        <v>-0.7609229258713794</v>
      </c>
    </row>
    <row r="393" spans="1:10" ht="15" customHeight="1">
      <c r="A393" s="76" t="s">
        <v>204</v>
      </c>
      <c r="B393" s="108"/>
      <c r="C393" s="67"/>
      <c r="D393" s="72">
        <v>2330</v>
      </c>
      <c r="E393" s="108"/>
      <c r="F393" s="67">
        <v>6</v>
      </c>
      <c r="G393" s="67"/>
      <c r="H393" s="54">
        <f>SUM(B393:G393)</f>
        <v>2336</v>
      </c>
      <c r="I393" s="155">
        <v>2365</v>
      </c>
      <c r="J393" s="1">
        <f t="shared" si="15"/>
        <v>-1.226215644820296</v>
      </c>
    </row>
    <row r="394" spans="1:9" ht="15" customHeight="1">
      <c r="A394" s="76" t="s">
        <v>163</v>
      </c>
      <c r="B394" s="108"/>
      <c r="C394" s="67"/>
      <c r="D394" s="72">
        <f>D392/D393</f>
        <v>138</v>
      </c>
      <c r="E394" s="108"/>
      <c r="F394" s="67">
        <f>F392/F393</f>
        <v>316.6666666666667</v>
      </c>
      <c r="G394" s="67"/>
      <c r="H394" s="54">
        <f>H392/H393</f>
        <v>138.45890410958904</v>
      </c>
      <c r="I394" s="155"/>
    </row>
    <row r="395" spans="1:9" ht="15" customHeight="1">
      <c r="A395" s="76"/>
      <c r="B395" s="67"/>
      <c r="C395" s="67"/>
      <c r="D395" s="67"/>
      <c r="E395" s="67"/>
      <c r="F395" s="67"/>
      <c r="G395" s="67"/>
      <c r="H395" s="54"/>
      <c r="I395" s="155"/>
    </row>
    <row r="396" spans="1:9" ht="15" customHeight="1">
      <c r="A396" s="117" t="s">
        <v>87</v>
      </c>
      <c r="B396" s="67"/>
      <c r="C396" s="65"/>
      <c r="D396" s="55"/>
      <c r="E396" s="65"/>
      <c r="F396" s="65"/>
      <c r="G396" s="65"/>
      <c r="H396" s="54"/>
      <c r="I396" s="155"/>
    </row>
    <row r="397" spans="1:10" ht="15" customHeight="1">
      <c r="A397" s="76" t="s">
        <v>160</v>
      </c>
      <c r="B397" s="108"/>
      <c r="C397" s="56"/>
      <c r="D397" s="56">
        <v>14625</v>
      </c>
      <c r="E397" s="56"/>
      <c r="F397" s="108">
        <v>5870</v>
      </c>
      <c r="G397" s="56"/>
      <c r="H397" s="54">
        <f>SUM(B397:G397)</f>
        <v>20495</v>
      </c>
      <c r="I397" s="155">
        <v>8145</v>
      </c>
      <c r="J397" s="1">
        <f t="shared" si="15"/>
        <v>151.6267648864334</v>
      </c>
    </row>
    <row r="398" spans="1:10" ht="15" customHeight="1">
      <c r="A398" s="76" t="s">
        <v>204</v>
      </c>
      <c r="B398" s="108"/>
      <c r="C398" s="67"/>
      <c r="D398" s="69">
        <v>21.7</v>
      </c>
      <c r="E398" s="67"/>
      <c r="F398" s="150">
        <v>14.5</v>
      </c>
      <c r="G398" s="67"/>
      <c r="H398" s="54">
        <f>SUM(B398:G398)</f>
        <v>36.2</v>
      </c>
      <c r="I398" s="155">
        <v>16</v>
      </c>
      <c r="J398" s="1">
        <f t="shared" si="15"/>
        <v>126.25000000000001</v>
      </c>
    </row>
    <row r="399" spans="1:10" ht="15" customHeight="1">
      <c r="A399" s="76" t="s">
        <v>163</v>
      </c>
      <c r="B399" s="108"/>
      <c r="C399" s="56"/>
      <c r="D399" s="67">
        <f>D397/D398</f>
        <v>673.963133640553</v>
      </c>
      <c r="E399" s="67"/>
      <c r="F399" s="108">
        <f>F397/F398</f>
        <v>404.82758620689657</v>
      </c>
      <c r="G399" s="67"/>
      <c r="H399" s="54">
        <f>H397/H398</f>
        <v>566.1602209944751</v>
      </c>
      <c r="I399" s="155">
        <v>509</v>
      </c>
      <c r="J399" s="1">
        <f t="shared" si="15"/>
        <v>11.229905892824192</v>
      </c>
    </row>
    <row r="400" spans="1:9" ht="15" customHeight="1">
      <c r="A400" s="76"/>
      <c r="B400" s="56"/>
      <c r="C400" s="56"/>
      <c r="D400" s="67"/>
      <c r="E400" s="67"/>
      <c r="F400" s="67"/>
      <c r="G400" s="67"/>
      <c r="H400" s="54"/>
      <c r="I400" s="155"/>
    </row>
    <row r="401" spans="1:9" ht="15" customHeight="1">
      <c r="A401" s="82" t="s">
        <v>105</v>
      </c>
      <c r="B401" s="56"/>
      <c r="C401" s="56"/>
      <c r="D401" s="67"/>
      <c r="E401" s="67"/>
      <c r="F401" s="65"/>
      <c r="G401" s="67"/>
      <c r="H401" s="54"/>
      <c r="I401" s="155"/>
    </row>
    <row r="402" spans="1:10" ht="15" customHeight="1">
      <c r="A402" s="76" t="s">
        <v>160</v>
      </c>
      <c r="B402" s="108"/>
      <c r="C402" s="108"/>
      <c r="D402" s="108"/>
      <c r="E402" s="108"/>
      <c r="F402" s="56">
        <v>10280</v>
      </c>
      <c r="G402" s="108"/>
      <c r="H402" s="54">
        <f>SUM(B402:G402)</f>
        <v>10280</v>
      </c>
      <c r="I402" s="155">
        <v>14000</v>
      </c>
      <c r="J402" s="1">
        <f t="shared" si="15"/>
        <v>-26.571428571428573</v>
      </c>
    </row>
    <row r="403" spans="1:10" ht="15" customHeight="1">
      <c r="A403" s="76" t="s">
        <v>204</v>
      </c>
      <c r="B403" s="108"/>
      <c r="C403" s="108"/>
      <c r="D403" s="108"/>
      <c r="E403" s="108"/>
      <c r="F403" s="68">
        <v>2.1</v>
      </c>
      <c r="G403" s="108"/>
      <c r="H403" s="54">
        <f>SUM(B403:G403)</f>
        <v>2.1</v>
      </c>
      <c r="I403" s="155">
        <v>2</v>
      </c>
      <c r="J403" s="1">
        <f t="shared" si="15"/>
        <v>5.000000000000004</v>
      </c>
    </row>
    <row r="404" spans="1:10" ht="15" customHeight="1">
      <c r="A404" s="76" t="s">
        <v>163</v>
      </c>
      <c r="B404" s="108"/>
      <c r="C404" s="108"/>
      <c r="D404" s="108"/>
      <c r="E404" s="108"/>
      <c r="F404" s="67">
        <f>F402/F403</f>
        <v>4895.238095238095</v>
      </c>
      <c r="G404" s="108"/>
      <c r="H404" s="54">
        <f>H402/H403</f>
        <v>4895.238095238095</v>
      </c>
      <c r="I404" s="155">
        <f>I402/I403</f>
        <v>7000</v>
      </c>
      <c r="J404" s="1">
        <f t="shared" si="15"/>
        <v>-30.068027210884352</v>
      </c>
    </row>
    <row r="405" spans="1:9" ht="15" customHeight="1">
      <c r="A405" s="76"/>
      <c r="B405" s="56"/>
      <c r="C405" s="56"/>
      <c r="D405" s="67"/>
      <c r="E405" s="67"/>
      <c r="F405" s="67"/>
      <c r="G405" s="67"/>
      <c r="H405" s="54"/>
      <c r="I405" s="155"/>
    </row>
    <row r="406" spans="1:9" ht="15" customHeight="1">
      <c r="A406" s="119" t="s">
        <v>106</v>
      </c>
      <c r="B406" s="56"/>
      <c r="C406" s="56"/>
      <c r="D406" s="67"/>
      <c r="E406" s="67"/>
      <c r="F406" s="65"/>
      <c r="G406" s="67"/>
      <c r="H406" s="54"/>
      <c r="I406" s="155"/>
    </row>
    <row r="407" spans="1:10" ht="15" customHeight="1">
      <c r="A407" s="76" t="s">
        <v>160</v>
      </c>
      <c r="B407" s="127"/>
      <c r="C407" s="96">
        <v>12500</v>
      </c>
      <c r="D407" s="56">
        <v>17440</v>
      </c>
      <c r="E407" s="108"/>
      <c r="F407" s="56">
        <v>40000</v>
      </c>
      <c r="G407" s="108"/>
      <c r="H407" s="54">
        <f>SUM(B407:G407)</f>
        <v>69940</v>
      </c>
      <c r="I407" s="155">
        <v>130000</v>
      </c>
      <c r="J407" s="1">
        <f>(H407-I407)/I407*100</f>
        <v>-46.2</v>
      </c>
    </row>
    <row r="408" spans="1:10" ht="15" customHeight="1">
      <c r="A408" s="76" t="s">
        <v>204</v>
      </c>
      <c r="B408" s="127"/>
      <c r="C408" s="96">
        <v>2</v>
      </c>
      <c r="D408" s="68">
        <v>11.5</v>
      </c>
      <c r="E408" s="108"/>
      <c r="F408" s="67">
        <v>7</v>
      </c>
      <c r="G408" s="108"/>
      <c r="H408" s="54">
        <f>SUM(B408:G408)</f>
        <v>20.5</v>
      </c>
      <c r="I408" s="155">
        <v>20</v>
      </c>
      <c r="J408" s="1">
        <f>(H408-I408)/I408*100</f>
        <v>2.5</v>
      </c>
    </row>
    <row r="409" spans="1:10" ht="15" customHeight="1">
      <c r="A409" s="76" t="s">
        <v>161</v>
      </c>
      <c r="B409" s="127"/>
      <c r="C409" s="96">
        <f>C407/C408</f>
        <v>6250</v>
      </c>
      <c r="D409" s="67">
        <f>D407/D408</f>
        <v>1516.5217391304348</v>
      </c>
      <c r="E409" s="108"/>
      <c r="F409" s="67">
        <f>F407/F408</f>
        <v>5714.285714285715</v>
      </c>
      <c r="G409" s="108"/>
      <c r="H409" s="54">
        <f>H407/H408</f>
        <v>3411.7073170731705</v>
      </c>
      <c r="I409" s="155">
        <v>6500</v>
      </c>
      <c r="J409" s="1">
        <f>(H409-I409)/I409*100</f>
        <v>-47.51219512195122</v>
      </c>
    </row>
    <row r="410" spans="1:9" ht="15" customHeight="1">
      <c r="A410" s="76"/>
      <c r="B410" s="56"/>
      <c r="C410" s="56"/>
      <c r="D410" s="67"/>
      <c r="E410" s="67"/>
      <c r="F410" s="67"/>
      <c r="G410" s="67"/>
      <c r="H410" s="54"/>
      <c r="I410" s="155"/>
    </row>
    <row r="411" spans="1:9" ht="15" customHeight="1">
      <c r="A411" s="82" t="s">
        <v>113</v>
      </c>
      <c r="B411" s="56"/>
      <c r="C411" s="56"/>
      <c r="D411" s="67"/>
      <c r="E411" s="67"/>
      <c r="F411" s="67"/>
      <c r="G411" s="67"/>
      <c r="H411" s="54"/>
      <c r="I411" s="155"/>
    </row>
    <row r="412" spans="1:9" ht="15" customHeight="1">
      <c r="A412" s="76" t="s">
        <v>160</v>
      </c>
      <c r="B412" s="108"/>
      <c r="C412" s="56"/>
      <c r="D412" s="108"/>
      <c r="E412" s="67"/>
      <c r="F412" s="108"/>
      <c r="G412" s="108"/>
      <c r="H412" s="54"/>
      <c r="I412" s="155"/>
    </row>
    <row r="413" spans="1:9" ht="15" customHeight="1">
      <c r="A413" s="76" t="s">
        <v>204</v>
      </c>
      <c r="B413" s="108"/>
      <c r="C413" s="115"/>
      <c r="D413" s="108"/>
      <c r="E413" s="68"/>
      <c r="F413" s="108"/>
      <c r="G413" s="108"/>
      <c r="H413" s="54"/>
      <c r="I413" s="155"/>
    </row>
    <row r="414" spans="1:9" ht="15" customHeight="1">
      <c r="A414" s="76" t="s">
        <v>163</v>
      </c>
      <c r="B414" s="108"/>
      <c r="C414" s="56"/>
      <c r="D414" s="108"/>
      <c r="E414" s="67"/>
      <c r="F414" s="108"/>
      <c r="G414" s="108"/>
      <c r="H414" s="54"/>
      <c r="I414" s="155"/>
    </row>
    <row r="415" spans="1:9" ht="15" customHeight="1">
      <c r="A415" s="76"/>
      <c r="B415" s="56"/>
      <c r="C415" s="56"/>
      <c r="D415" s="67"/>
      <c r="E415" s="67"/>
      <c r="F415" s="67"/>
      <c r="G415" s="67"/>
      <c r="H415" s="54"/>
      <c r="I415" s="155"/>
    </row>
    <row r="416" spans="1:9" ht="15" customHeight="1">
      <c r="A416" s="82" t="s">
        <v>142</v>
      </c>
      <c r="B416" s="56"/>
      <c r="C416" s="56"/>
      <c r="D416" s="67"/>
      <c r="E416" s="67"/>
      <c r="F416" s="67"/>
      <c r="G416" s="67"/>
      <c r="H416" s="54"/>
      <c r="I416" s="155"/>
    </row>
    <row r="417" spans="1:10" ht="15" customHeight="1">
      <c r="A417" s="76" t="s">
        <v>160</v>
      </c>
      <c r="B417" s="108"/>
      <c r="C417" s="56"/>
      <c r="D417" s="108"/>
      <c r="E417" s="56"/>
      <c r="F417" s="108">
        <v>9000</v>
      </c>
      <c r="G417" s="108"/>
      <c r="H417" s="54">
        <f>SUM(B417:G417)</f>
        <v>9000</v>
      </c>
      <c r="I417" s="155">
        <v>26000</v>
      </c>
      <c r="J417" s="1">
        <f>(H417-I417)/I417*100</f>
        <v>-65.38461538461539</v>
      </c>
    </row>
    <row r="418" spans="1:9" ht="15" customHeight="1">
      <c r="A418" s="76" t="s">
        <v>204</v>
      </c>
      <c r="B418" s="108"/>
      <c r="C418" s="79"/>
      <c r="D418" s="108"/>
      <c r="E418" s="68"/>
      <c r="F418" s="108">
        <v>2</v>
      </c>
      <c r="G418" s="108"/>
      <c r="H418" s="54">
        <f>SUM(B418:G418)</f>
        <v>2</v>
      </c>
      <c r="I418" s="155"/>
    </row>
    <row r="419" spans="1:9" ht="15" customHeight="1">
      <c r="A419" s="76" t="s">
        <v>163</v>
      </c>
      <c r="B419" s="108"/>
      <c r="C419" s="56"/>
      <c r="D419" s="108"/>
      <c r="E419" s="67"/>
      <c r="F419" s="108">
        <f>F417/F418</f>
        <v>4500</v>
      </c>
      <c r="G419" s="108"/>
      <c r="H419" s="54">
        <f>H417/H418</f>
        <v>4500</v>
      </c>
      <c r="I419" s="155"/>
    </row>
    <row r="420" spans="1:9" ht="15" customHeight="1">
      <c r="A420" s="76"/>
      <c r="B420" s="108"/>
      <c r="C420" s="56"/>
      <c r="D420" s="108"/>
      <c r="E420" s="67"/>
      <c r="F420" s="108"/>
      <c r="G420" s="108"/>
      <c r="H420" s="54"/>
      <c r="I420" s="155"/>
    </row>
    <row r="421" spans="1:9" ht="15" customHeight="1">
      <c r="A421" s="76"/>
      <c r="B421" s="108"/>
      <c r="C421" s="56"/>
      <c r="D421" s="108"/>
      <c r="E421" s="67"/>
      <c r="F421" s="108"/>
      <c r="G421" s="108"/>
      <c r="H421" s="54" t="s">
        <v>128</v>
      </c>
      <c r="I421" s="155"/>
    </row>
    <row r="422" spans="1:9" ht="15" customHeight="1">
      <c r="A422" s="78"/>
      <c r="B422" s="62" t="s">
        <v>4</v>
      </c>
      <c r="C422" s="62" t="s">
        <v>5</v>
      </c>
      <c r="D422" s="51" t="s">
        <v>6</v>
      </c>
      <c r="E422" s="51" t="s">
        <v>7</v>
      </c>
      <c r="F422" s="51" t="s">
        <v>8</v>
      </c>
      <c r="G422" s="51" t="s">
        <v>9</v>
      </c>
      <c r="H422" s="63">
        <v>2006</v>
      </c>
      <c r="I422" s="156">
        <v>2005</v>
      </c>
    </row>
    <row r="423" spans="1:10" s="29" customFormat="1" ht="15" customHeight="1">
      <c r="A423" s="13" t="s">
        <v>184</v>
      </c>
      <c r="B423" s="62"/>
      <c r="C423" s="62"/>
      <c r="D423" s="51"/>
      <c r="E423" s="51"/>
      <c r="F423" s="51"/>
      <c r="G423" s="51"/>
      <c r="H423" s="63"/>
      <c r="I423" s="157"/>
      <c r="J423" s="1"/>
    </row>
    <row r="424" spans="1:9" ht="15" customHeight="1">
      <c r="A424" s="49" t="s">
        <v>129</v>
      </c>
      <c r="B424" s="53"/>
      <c r="C424" s="53"/>
      <c r="D424" s="53"/>
      <c r="E424" s="53"/>
      <c r="F424" s="53"/>
      <c r="G424" s="53"/>
      <c r="H424" s="54"/>
      <c r="I424" s="155"/>
    </row>
    <row r="425" spans="1:9" ht="15" customHeight="1">
      <c r="A425" s="76" t="s">
        <v>69</v>
      </c>
      <c r="B425" s="108">
        <v>501</v>
      </c>
      <c r="C425" s="67">
        <v>5500</v>
      </c>
      <c r="D425" s="108">
        <v>212</v>
      </c>
      <c r="E425" s="108">
        <v>1350</v>
      </c>
      <c r="F425" s="67">
        <v>15</v>
      </c>
      <c r="G425" s="105">
        <v>150</v>
      </c>
      <c r="H425" s="54">
        <f>SUM(B425:G425)</f>
        <v>7728</v>
      </c>
      <c r="I425" s="155">
        <v>5202</v>
      </c>
    </row>
    <row r="426" spans="1:9" ht="15" customHeight="1">
      <c r="A426" s="76" t="s">
        <v>70</v>
      </c>
      <c r="B426" s="108">
        <v>2020</v>
      </c>
      <c r="C426" s="74">
        <v>30000</v>
      </c>
      <c r="D426" s="108">
        <v>3500</v>
      </c>
      <c r="E426" s="108">
        <v>24999</v>
      </c>
      <c r="F426" s="67">
        <v>2729</v>
      </c>
      <c r="G426" s="67">
        <v>4363</v>
      </c>
      <c r="H426" s="54">
        <f>SUM(B426:G426)</f>
        <v>67611</v>
      </c>
      <c r="I426" s="155">
        <v>63038</v>
      </c>
    </row>
    <row r="427" spans="1:10" ht="15" customHeight="1">
      <c r="A427" s="76" t="s">
        <v>71</v>
      </c>
      <c r="B427" s="67">
        <v>472</v>
      </c>
      <c r="C427" s="65">
        <v>3525</v>
      </c>
      <c r="D427" s="67">
        <v>128</v>
      </c>
      <c r="E427" s="65">
        <v>2970</v>
      </c>
      <c r="F427" s="67">
        <v>28</v>
      </c>
      <c r="G427" s="67">
        <v>245</v>
      </c>
      <c r="H427" s="54">
        <f>SUM(B427:G427)</f>
        <v>7368</v>
      </c>
      <c r="I427" s="155">
        <v>7057</v>
      </c>
      <c r="J427" s="1">
        <f>(H427-I427)/I427*100</f>
        <v>4.406971801048605</v>
      </c>
    </row>
    <row r="428" spans="1:10" ht="15" customHeight="1">
      <c r="A428" s="76" t="s">
        <v>72</v>
      </c>
      <c r="B428" s="67">
        <f aca="true" t="shared" si="16" ref="B428:G428">B427*900</f>
        <v>424800</v>
      </c>
      <c r="C428" s="67">
        <f t="shared" si="16"/>
        <v>3172500</v>
      </c>
      <c r="D428" s="67">
        <f t="shared" si="16"/>
        <v>115200</v>
      </c>
      <c r="E428" s="67">
        <f t="shared" si="16"/>
        <v>2673000</v>
      </c>
      <c r="F428" s="67">
        <f t="shared" si="16"/>
        <v>25200</v>
      </c>
      <c r="G428" s="67">
        <f t="shared" si="16"/>
        <v>220500</v>
      </c>
      <c r="H428" s="54">
        <f>SUM(B428:G428)</f>
        <v>6631200</v>
      </c>
      <c r="I428" s="155">
        <v>6351300</v>
      </c>
      <c r="J428" s="1">
        <f>(H428-I428)/I428*100</f>
        <v>4.406971801048605</v>
      </c>
    </row>
    <row r="429" spans="1:10" ht="15" customHeight="1">
      <c r="A429" s="76" t="s">
        <v>73</v>
      </c>
      <c r="B429" s="67">
        <f aca="true" t="shared" si="17" ref="B429:G429">B427*450</f>
        <v>212400</v>
      </c>
      <c r="C429" s="67">
        <f t="shared" si="17"/>
        <v>1586250</v>
      </c>
      <c r="D429" s="67">
        <f t="shared" si="17"/>
        <v>57600</v>
      </c>
      <c r="E429" s="67">
        <f t="shared" si="17"/>
        <v>1336500</v>
      </c>
      <c r="F429" s="67">
        <f t="shared" si="17"/>
        <v>12600</v>
      </c>
      <c r="G429" s="67">
        <f t="shared" si="17"/>
        <v>110250</v>
      </c>
      <c r="H429" s="54">
        <f>SUM(B429:G429)</f>
        <v>3315600</v>
      </c>
      <c r="I429" s="155">
        <v>3175650</v>
      </c>
      <c r="J429" s="1">
        <f>(H429-I429)/I429*100</f>
        <v>4.406971801048605</v>
      </c>
    </row>
    <row r="430" spans="1:10" ht="15" customHeight="1">
      <c r="A430" s="76" t="s">
        <v>140</v>
      </c>
      <c r="B430" s="67"/>
      <c r="C430" s="67"/>
      <c r="D430" s="67"/>
      <c r="E430" s="67"/>
      <c r="F430" s="67"/>
      <c r="G430" s="67"/>
      <c r="H430" s="54">
        <v>1609</v>
      </c>
      <c r="I430" s="155">
        <v>3210</v>
      </c>
      <c r="J430" s="1">
        <f>(H430-I430)/I430*100</f>
        <v>-49.87538940809969</v>
      </c>
    </row>
    <row r="431" spans="1:9" ht="15" customHeight="1">
      <c r="A431" s="76"/>
      <c r="B431" s="67"/>
      <c r="C431" s="67"/>
      <c r="D431" s="67"/>
      <c r="E431" s="67"/>
      <c r="F431" s="67"/>
      <c r="G431" s="67"/>
      <c r="H431" s="54"/>
      <c r="I431" s="155"/>
    </row>
    <row r="432" spans="1:9" ht="15" customHeight="1">
      <c r="A432" s="49" t="s">
        <v>74</v>
      </c>
      <c r="B432" s="56"/>
      <c r="C432" s="67"/>
      <c r="D432" s="67"/>
      <c r="E432" s="67"/>
      <c r="F432" s="67"/>
      <c r="G432" s="67"/>
      <c r="H432" s="54"/>
      <c r="I432" s="155"/>
    </row>
    <row r="433" spans="1:10" ht="15" customHeight="1">
      <c r="A433" s="76" t="s">
        <v>159</v>
      </c>
      <c r="B433" s="67">
        <v>495382</v>
      </c>
      <c r="C433" s="67">
        <v>643682</v>
      </c>
      <c r="D433" s="67">
        <v>118150</v>
      </c>
      <c r="E433" s="67">
        <f>E434+E435</f>
        <v>4966434</v>
      </c>
      <c r="F433" s="67"/>
      <c r="G433" s="67">
        <v>420980</v>
      </c>
      <c r="H433" s="54">
        <f>H434+H435</f>
        <v>6644628</v>
      </c>
      <c r="I433" s="155">
        <v>8347339</v>
      </c>
      <c r="J433" s="1">
        <f>(H433-I433)/I433*100</f>
        <v>-20.39824907075177</v>
      </c>
    </row>
    <row r="434" spans="1:10" ht="15" customHeight="1">
      <c r="A434" s="76" t="s">
        <v>107</v>
      </c>
      <c r="B434" s="67"/>
      <c r="C434" s="67"/>
      <c r="D434" s="67"/>
      <c r="E434" s="67">
        <v>4354244</v>
      </c>
      <c r="F434" s="67"/>
      <c r="G434" s="67"/>
      <c r="H434" s="54">
        <f>SUM(B434:G434)</f>
        <v>4354244</v>
      </c>
      <c r="I434" s="155">
        <v>5044530</v>
      </c>
      <c r="J434" s="1">
        <f>(H434-I434)/I434*100</f>
        <v>-13.683851617494595</v>
      </c>
    </row>
    <row r="435" spans="1:10" ht="15" customHeight="1">
      <c r="A435" s="77" t="s">
        <v>186</v>
      </c>
      <c r="B435" s="67">
        <v>495382</v>
      </c>
      <c r="C435" s="67">
        <v>643682</v>
      </c>
      <c r="D435" s="108">
        <v>118150</v>
      </c>
      <c r="E435" s="67">
        <v>612190</v>
      </c>
      <c r="F435" s="67"/>
      <c r="G435" s="67">
        <v>420980</v>
      </c>
      <c r="H435" s="54">
        <f>SUM(B435:G435)</f>
        <v>2290384</v>
      </c>
      <c r="I435" s="155">
        <v>3302808</v>
      </c>
      <c r="J435" s="1">
        <f>(H435-I435)/I435*100</f>
        <v>-30.653431867671387</v>
      </c>
    </row>
    <row r="436" spans="1:9" ht="15" customHeight="1">
      <c r="A436" s="76"/>
      <c r="B436" s="67"/>
      <c r="C436" s="67"/>
      <c r="D436" s="56"/>
      <c r="E436" s="56"/>
      <c r="F436" s="56"/>
      <c r="G436" s="56"/>
      <c r="H436" s="54"/>
      <c r="I436" s="155"/>
    </row>
    <row r="437" spans="1:9" ht="15" customHeight="1">
      <c r="A437" s="49" t="s">
        <v>75</v>
      </c>
      <c r="B437" s="67"/>
      <c r="C437" s="67"/>
      <c r="D437" s="67"/>
      <c r="E437" s="67"/>
      <c r="F437" s="67"/>
      <c r="G437" s="67"/>
      <c r="H437" s="54"/>
      <c r="I437" s="155"/>
    </row>
    <row r="438" spans="1:10" ht="15" customHeight="1">
      <c r="A438" s="76" t="s">
        <v>160</v>
      </c>
      <c r="B438" s="67">
        <v>9540</v>
      </c>
      <c r="C438" s="57">
        <v>48544</v>
      </c>
      <c r="D438" s="108">
        <v>700</v>
      </c>
      <c r="E438" s="57">
        <v>42120</v>
      </c>
      <c r="F438" s="57">
        <v>4680</v>
      </c>
      <c r="G438" s="57">
        <v>2200</v>
      </c>
      <c r="H438" s="54">
        <f>SUM(B438:G438)</f>
        <v>107784</v>
      </c>
      <c r="I438" s="155">
        <v>69164</v>
      </c>
      <c r="J438" s="1">
        <f>(H438-I438)/I438*100</f>
        <v>55.838297380139956</v>
      </c>
    </row>
    <row r="439" spans="1:10" ht="15" customHeight="1">
      <c r="A439" s="76" t="s">
        <v>76</v>
      </c>
      <c r="B439" s="67">
        <v>170</v>
      </c>
      <c r="C439" s="67">
        <v>726</v>
      </c>
      <c r="D439" s="108">
        <v>50</v>
      </c>
      <c r="E439" s="67">
        <v>573</v>
      </c>
      <c r="F439" s="67">
        <v>60</v>
      </c>
      <c r="G439" s="67">
        <v>152</v>
      </c>
      <c r="H439" s="54">
        <f>SUM(B439:G439)</f>
        <v>1731</v>
      </c>
      <c r="I439" s="155">
        <v>700</v>
      </c>
      <c r="J439" s="1">
        <f>(H439-I439)/I439*100</f>
        <v>147.28571428571428</v>
      </c>
    </row>
    <row r="440" spans="1:9" ht="15" customHeight="1">
      <c r="A440" s="76" t="s">
        <v>190</v>
      </c>
      <c r="B440" s="67"/>
      <c r="C440" s="67"/>
      <c r="D440" s="108"/>
      <c r="E440" s="67"/>
      <c r="F440" s="67"/>
      <c r="G440" s="67"/>
      <c r="H440" s="54"/>
      <c r="I440" s="155"/>
    </row>
    <row r="441" spans="1:9" ht="15" customHeight="1">
      <c r="A441" s="76" t="s">
        <v>170</v>
      </c>
      <c r="B441" s="67">
        <v>56</v>
      </c>
      <c r="C441" s="67">
        <v>67</v>
      </c>
      <c r="D441" s="108">
        <v>14</v>
      </c>
      <c r="E441" s="67">
        <v>74</v>
      </c>
      <c r="F441" s="67">
        <v>78</v>
      </c>
      <c r="G441" s="67">
        <v>14</v>
      </c>
      <c r="H441" s="54">
        <v>62</v>
      </c>
      <c r="I441" s="155">
        <v>99</v>
      </c>
    </row>
    <row r="442" spans="1:9" ht="15" customHeight="1">
      <c r="A442" s="76"/>
      <c r="B442" s="67"/>
      <c r="C442" s="74"/>
      <c r="D442" s="56"/>
      <c r="E442" s="56"/>
      <c r="F442" s="56"/>
      <c r="G442" s="56"/>
      <c r="H442" s="54"/>
      <c r="I442" s="155"/>
    </row>
    <row r="443" spans="1:9" ht="15" customHeight="1">
      <c r="A443" s="49" t="s">
        <v>130</v>
      </c>
      <c r="B443" s="67"/>
      <c r="C443" s="67"/>
      <c r="D443" s="67"/>
      <c r="E443" s="67"/>
      <c r="F443" s="67"/>
      <c r="G443" s="67"/>
      <c r="H443" s="54"/>
      <c r="I443" s="155"/>
    </row>
    <row r="444" spans="1:9" ht="15" customHeight="1">
      <c r="A444" s="76" t="s">
        <v>77</v>
      </c>
      <c r="B444" s="67">
        <v>960</v>
      </c>
      <c r="C444" s="67">
        <v>5260</v>
      </c>
      <c r="D444" s="67">
        <v>906</v>
      </c>
      <c r="E444" s="67">
        <v>4146</v>
      </c>
      <c r="F444" s="67">
        <v>1336</v>
      </c>
      <c r="G444" s="67">
        <v>1925</v>
      </c>
      <c r="H444" s="54">
        <f>SUM(B444:G444)</f>
        <v>14533</v>
      </c>
      <c r="I444" s="155">
        <v>15387</v>
      </c>
    </row>
    <row r="445" spans="1:10" ht="15" customHeight="1">
      <c r="A445" s="76" t="s">
        <v>71</v>
      </c>
      <c r="B445" s="67">
        <v>707</v>
      </c>
      <c r="C445" s="67">
        <v>9128</v>
      </c>
      <c r="D445" s="67">
        <v>489</v>
      </c>
      <c r="E445" s="67">
        <v>7597</v>
      </c>
      <c r="F445" s="67">
        <v>144</v>
      </c>
      <c r="G445" s="67">
        <v>483</v>
      </c>
      <c r="H445" s="54">
        <f>SUM(B445:G445)</f>
        <v>18548</v>
      </c>
      <c r="I445" s="155">
        <v>17035</v>
      </c>
      <c r="J445" s="1">
        <f>(H445-I445)/I445*100</f>
        <v>8.881714117992368</v>
      </c>
    </row>
    <row r="446" spans="1:10" ht="15" customHeight="1">
      <c r="A446" s="76" t="s">
        <v>72</v>
      </c>
      <c r="B446" s="67">
        <f aca="true" t="shared" si="18" ref="B446:G446">B445*200</f>
        <v>141400</v>
      </c>
      <c r="C446" s="67">
        <f t="shared" si="18"/>
        <v>1825600</v>
      </c>
      <c r="D446" s="67">
        <f t="shared" si="18"/>
        <v>97800</v>
      </c>
      <c r="E446" s="67">
        <f t="shared" si="18"/>
        <v>1519400</v>
      </c>
      <c r="F446" s="67">
        <f t="shared" si="18"/>
        <v>28800</v>
      </c>
      <c r="G446" s="67">
        <f t="shared" si="18"/>
        <v>96600</v>
      </c>
      <c r="H446" s="54">
        <f>SUM(B446:G446)</f>
        <v>3709600</v>
      </c>
      <c r="I446" s="155">
        <v>3407000</v>
      </c>
      <c r="J446" s="1">
        <f>(H446-I446)/I446*100</f>
        <v>8.881714117992368</v>
      </c>
    </row>
    <row r="447" spans="1:10" ht="15" customHeight="1">
      <c r="A447" s="76" t="s">
        <v>73</v>
      </c>
      <c r="B447" s="67">
        <f aca="true" t="shared" si="19" ref="B447:G447">B445*120</f>
        <v>84840</v>
      </c>
      <c r="C447" s="67">
        <f t="shared" si="19"/>
        <v>1095360</v>
      </c>
      <c r="D447" s="67">
        <f t="shared" si="19"/>
        <v>58680</v>
      </c>
      <c r="E447" s="67">
        <f t="shared" si="19"/>
        <v>911640</v>
      </c>
      <c r="F447" s="67">
        <f t="shared" si="19"/>
        <v>17280</v>
      </c>
      <c r="G447" s="67">
        <f t="shared" si="19"/>
        <v>57960</v>
      </c>
      <c r="H447" s="54">
        <f>SUM(B447:G447)</f>
        <v>2225760</v>
      </c>
      <c r="I447" s="155">
        <v>2044200</v>
      </c>
      <c r="J447" s="1">
        <f>(H447-I447)/I447*100</f>
        <v>8.881714117992368</v>
      </c>
    </row>
    <row r="448" spans="1:10" ht="15" customHeight="1">
      <c r="A448" s="76" t="s">
        <v>216</v>
      </c>
      <c r="B448" s="67"/>
      <c r="C448" s="56"/>
      <c r="D448" s="67"/>
      <c r="E448" s="56"/>
      <c r="F448" s="56"/>
      <c r="G448" s="56"/>
      <c r="H448" s="54">
        <v>1058</v>
      </c>
      <c r="I448" s="155">
        <v>2083</v>
      </c>
      <c r="J448" s="1">
        <f>(H448-I448)/I448*100</f>
        <v>-49.20787325972156</v>
      </c>
    </row>
    <row r="449" spans="1:9" ht="15" customHeight="1">
      <c r="A449" s="49" t="s">
        <v>123</v>
      </c>
      <c r="B449" s="74"/>
      <c r="C449" s="74"/>
      <c r="D449" s="74"/>
      <c r="E449" s="74"/>
      <c r="F449" s="74"/>
      <c r="G449" s="74"/>
      <c r="H449" s="54"/>
      <c r="I449" s="155"/>
    </row>
    <row r="450" spans="1:9" ht="15" customHeight="1">
      <c r="A450" s="76" t="s">
        <v>124</v>
      </c>
      <c r="B450" s="67">
        <v>635</v>
      </c>
      <c r="C450" s="56">
        <v>2522</v>
      </c>
      <c r="D450" s="67">
        <v>1517</v>
      </c>
      <c r="E450" s="56">
        <v>2282</v>
      </c>
      <c r="F450" s="56">
        <v>285</v>
      </c>
      <c r="G450" s="56">
        <v>529</v>
      </c>
      <c r="H450" s="54">
        <f>SUM(B450:G450)</f>
        <v>7770</v>
      </c>
      <c r="I450" s="155">
        <v>5842</v>
      </c>
    </row>
    <row r="451" spans="1:10" ht="15" customHeight="1">
      <c r="A451" s="76" t="s">
        <v>71</v>
      </c>
      <c r="B451" s="67">
        <v>48</v>
      </c>
      <c r="C451" s="56">
        <v>1061</v>
      </c>
      <c r="D451" s="67">
        <v>17</v>
      </c>
      <c r="E451" s="56">
        <v>55</v>
      </c>
      <c r="F451" s="56">
        <v>24</v>
      </c>
      <c r="G451" s="56">
        <v>48</v>
      </c>
      <c r="H451" s="54">
        <f>SUM(B451:G451)</f>
        <v>1253</v>
      </c>
      <c r="I451" s="155">
        <v>1061</v>
      </c>
      <c r="J451" s="1">
        <f>(H451-I451)/I451*100</f>
        <v>18.09613572101791</v>
      </c>
    </row>
    <row r="452" spans="1:11" ht="15" customHeight="1">
      <c r="A452" s="76" t="s">
        <v>72</v>
      </c>
      <c r="B452" s="67">
        <f aca="true" t="shared" si="20" ref="B452:G452">B451*75</f>
        <v>3600</v>
      </c>
      <c r="C452" s="67">
        <f t="shared" si="20"/>
        <v>79575</v>
      </c>
      <c r="D452" s="67">
        <f t="shared" si="20"/>
        <v>1275</v>
      </c>
      <c r="E452" s="67">
        <f t="shared" si="20"/>
        <v>4125</v>
      </c>
      <c r="F452" s="67">
        <f t="shared" si="20"/>
        <v>1800</v>
      </c>
      <c r="G452" s="67">
        <f t="shared" si="20"/>
        <v>3600</v>
      </c>
      <c r="H452" s="54">
        <f>SUM(B452:G452)</f>
        <v>93975</v>
      </c>
      <c r="I452" s="56">
        <v>79575</v>
      </c>
      <c r="J452" s="1">
        <f>(H452-I452)/I452*100</f>
        <v>18.09613572101791</v>
      </c>
      <c r="K452" s="47"/>
    </row>
    <row r="453" spans="1:10" ht="15" customHeight="1">
      <c r="A453" s="76" t="s">
        <v>73</v>
      </c>
      <c r="B453" s="67">
        <f aca="true" t="shared" si="21" ref="B453:G453">B451*45</f>
        <v>2160</v>
      </c>
      <c r="C453" s="67">
        <f t="shared" si="21"/>
        <v>47745</v>
      </c>
      <c r="D453" s="67">
        <f t="shared" si="21"/>
        <v>765</v>
      </c>
      <c r="E453" s="67">
        <f t="shared" si="21"/>
        <v>2475</v>
      </c>
      <c r="F453" s="67">
        <f t="shared" si="21"/>
        <v>1080</v>
      </c>
      <c r="G453" s="67">
        <f t="shared" si="21"/>
        <v>2160</v>
      </c>
      <c r="H453" s="54">
        <f>SUM(B453:G453)</f>
        <v>56385</v>
      </c>
      <c r="I453" s="155">
        <v>47745</v>
      </c>
      <c r="J453" s="1">
        <f>(H453-I453)/I453*100</f>
        <v>18.09613572101791</v>
      </c>
    </row>
    <row r="454" spans="1:9" ht="15" customHeight="1">
      <c r="A454" s="76" t="s">
        <v>216</v>
      </c>
      <c r="B454" s="67"/>
      <c r="C454" s="56"/>
      <c r="D454" s="67"/>
      <c r="E454" s="56"/>
      <c r="F454" s="56"/>
      <c r="G454" s="56"/>
      <c r="H454" s="54">
        <v>230</v>
      </c>
      <c r="I454" s="155"/>
    </row>
    <row r="455" spans="1:9" ht="15" customHeight="1">
      <c r="A455" s="49" t="s">
        <v>78</v>
      </c>
      <c r="B455" s="56"/>
      <c r="C455" s="67"/>
      <c r="D455" s="67"/>
      <c r="E455" s="67"/>
      <c r="F455" s="67"/>
      <c r="G455" s="67"/>
      <c r="H455" s="54"/>
      <c r="I455" s="155"/>
    </row>
    <row r="456" spans="1:9" ht="15" customHeight="1">
      <c r="A456" s="76"/>
      <c r="B456" s="67"/>
      <c r="C456" s="67"/>
      <c r="D456" s="67"/>
      <c r="E456" s="67"/>
      <c r="F456" s="67"/>
      <c r="G456" s="67"/>
      <c r="H456" s="54"/>
      <c r="I456" s="155"/>
    </row>
    <row r="457" spans="1:10" ht="15" customHeight="1">
      <c r="A457" s="76" t="s">
        <v>114</v>
      </c>
      <c r="B457" s="67">
        <v>475750</v>
      </c>
      <c r="C457" s="67">
        <v>3299052</v>
      </c>
      <c r="D457" s="56"/>
      <c r="E457" s="67">
        <v>4383339</v>
      </c>
      <c r="F457" s="67"/>
      <c r="G457" s="67"/>
      <c r="H457" s="54">
        <f>SUM(B457:G457)</f>
        <v>8158141</v>
      </c>
      <c r="I457" s="155">
        <v>8030105</v>
      </c>
      <c r="J457" s="1">
        <f aca="true" t="shared" si="22" ref="J457:J465">(H457-I457)/I457*100</f>
        <v>1.594449885773598</v>
      </c>
    </row>
    <row r="458" spans="1:10" ht="15" customHeight="1">
      <c r="A458" s="77" t="s">
        <v>187</v>
      </c>
      <c r="B458" s="67">
        <v>75063</v>
      </c>
      <c r="C458" s="67"/>
      <c r="D458" s="67"/>
      <c r="E458" s="67">
        <v>9300</v>
      </c>
      <c r="F458" s="56"/>
      <c r="G458" s="56"/>
      <c r="H458" s="54">
        <f aca="true" t="shared" si="23" ref="H458:H465">SUM(B458:G458)</f>
        <v>84363</v>
      </c>
      <c r="I458" s="155">
        <v>461358</v>
      </c>
      <c r="J458" s="1">
        <f t="shared" si="22"/>
        <v>-81.71420025229865</v>
      </c>
    </row>
    <row r="459" spans="1:10" s="21" customFormat="1" ht="15" customHeight="1">
      <c r="A459" s="77" t="s">
        <v>115</v>
      </c>
      <c r="B459" s="65">
        <f>B457+B458</f>
        <v>550813</v>
      </c>
      <c r="C459" s="65">
        <v>3299052</v>
      </c>
      <c r="D459" s="65"/>
      <c r="E459" s="65">
        <f>E457+E458</f>
        <v>4392639</v>
      </c>
      <c r="F459" s="65"/>
      <c r="G459" s="65"/>
      <c r="H459" s="54">
        <f t="shared" si="23"/>
        <v>8242504</v>
      </c>
      <c r="I459" s="156">
        <v>8491463</v>
      </c>
      <c r="J459" s="1">
        <f t="shared" si="22"/>
        <v>-2.931874048088062</v>
      </c>
    </row>
    <row r="460" spans="1:10" ht="15" customHeight="1">
      <c r="A460" s="74" t="s">
        <v>121</v>
      </c>
      <c r="B460" s="74">
        <v>2257392</v>
      </c>
      <c r="C460" s="56">
        <v>15310820</v>
      </c>
      <c r="D460" s="67"/>
      <c r="E460" s="56">
        <v>19603734</v>
      </c>
      <c r="F460" s="56"/>
      <c r="G460" s="56"/>
      <c r="H460" s="54">
        <f t="shared" si="23"/>
        <v>37171946</v>
      </c>
      <c r="I460" s="155">
        <v>36705442</v>
      </c>
      <c r="J460" s="1">
        <f t="shared" si="22"/>
        <v>1.2709396061761087</v>
      </c>
    </row>
    <row r="461" spans="1:10" ht="15" customHeight="1">
      <c r="A461" s="76" t="s">
        <v>120</v>
      </c>
      <c r="B461" s="74">
        <v>377395</v>
      </c>
      <c r="C461" s="115"/>
      <c r="D461" s="67"/>
      <c r="E461" s="56">
        <v>35000</v>
      </c>
      <c r="F461" s="56"/>
      <c r="G461" s="56"/>
      <c r="H461" s="54">
        <f t="shared" si="23"/>
        <v>412395</v>
      </c>
      <c r="I461" s="155">
        <v>2221762</v>
      </c>
      <c r="J461" s="1">
        <f t="shared" si="22"/>
        <v>-81.43838088868205</v>
      </c>
    </row>
    <row r="462" spans="1:10" s="21" customFormat="1" ht="15" customHeight="1">
      <c r="A462" s="77" t="s">
        <v>116</v>
      </c>
      <c r="B462" s="54">
        <f>B460+B461</f>
        <v>2634787</v>
      </c>
      <c r="C462" s="54">
        <f>C460+C461</f>
        <v>15310820</v>
      </c>
      <c r="D462" s="54"/>
      <c r="E462" s="54">
        <f>E460+E461</f>
        <v>19638734</v>
      </c>
      <c r="F462" s="54"/>
      <c r="G462" s="54"/>
      <c r="H462" s="54">
        <f t="shared" si="23"/>
        <v>37584341</v>
      </c>
      <c r="I462" s="156">
        <v>38927204</v>
      </c>
      <c r="J462" s="1">
        <f t="shared" si="22"/>
        <v>-3.4496775057360916</v>
      </c>
    </row>
    <row r="463" spans="1:10" ht="15" customHeight="1">
      <c r="A463" s="76" t="s">
        <v>117</v>
      </c>
      <c r="B463" s="74">
        <v>1805914</v>
      </c>
      <c r="C463" s="56">
        <v>12042569.8</v>
      </c>
      <c r="D463" s="69"/>
      <c r="E463" s="56">
        <v>15704320</v>
      </c>
      <c r="F463" s="56"/>
      <c r="G463" s="56"/>
      <c r="H463" s="54">
        <f t="shared" si="23"/>
        <v>29552803.8</v>
      </c>
      <c r="I463" s="155">
        <v>28714659</v>
      </c>
      <c r="J463" s="1">
        <f t="shared" si="22"/>
        <v>2.918874293440158</v>
      </c>
    </row>
    <row r="464" spans="1:10" ht="15" customHeight="1">
      <c r="A464" s="76" t="s">
        <v>118</v>
      </c>
      <c r="B464" s="74">
        <v>301916</v>
      </c>
      <c r="C464" s="56"/>
      <c r="D464" s="67"/>
      <c r="E464" s="56">
        <v>25630</v>
      </c>
      <c r="F464" s="56"/>
      <c r="G464" s="56"/>
      <c r="H464" s="54">
        <f t="shared" si="23"/>
        <v>327546</v>
      </c>
      <c r="I464" s="155">
        <v>1774225</v>
      </c>
      <c r="J464" s="1">
        <f t="shared" si="22"/>
        <v>-81.53864363313559</v>
      </c>
    </row>
    <row r="465" spans="1:10" s="21" customFormat="1" ht="15" customHeight="1">
      <c r="A465" s="77" t="s">
        <v>119</v>
      </c>
      <c r="B465" s="54">
        <f>B463+B464</f>
        <v>2107830</v>
      </c>
      <c r="C465" s="54">
        <f>C463+C464</f>
        <v>12042569.8</v>
      </c>
      <c r="D465" s="54"/>
      <c r="E465" s="54">
        <f>E463+E464</f>
        <v>15729950</v>
      </c>
      <c r="F465" s="54"/>
      <c r="G465" s="54"/>
      <c r="H465" s="54">
        <f t="shared" si="23"/>
        <v>29880349.8</v>
      </c>
      <c r="I465" s="156">
        <v>30488884</v>
      </c>
      <c r="J465" s="1">
        <f t="shared" si="22"/>
        <v>-1.9959215299582604</v>
      </c>
    </row>
    <row r="466" spans="1:9" ht="15" customHeight="1">
      <c r="A466" s="49" t="s">
        <v>139</v>
      </c>
      <c r="B466" s="67"/>
      <c r="C466" s="69"/>
      <c r="D466" s="67"/>
      <c r="E466" s="56"/>
      <c r="F466" s="67"/>
      <c r="G466" s="56"/>
      <c r="H466" s="54"/>
      <c r="I466" s="155"/>
    </row>
    <row r="467" spans="1:10" ht="15" customHeight="1">
      <c r="A467" s="76" t="s">
        <v>80</v>
      </c>
      <c r="B467" s="67">
        <v>293269</v>
      </c>
      <c r="C467" s="67">
        <v>534293</v>
      </c>
      <c r="D467" s="67"/>
      <c r="E467" s="67">
        <v>1812590</v>
      </c>
      <c r="F467" s="67"/>
      <c r="G467" s="67"/>
      <c r="H467" s="54">
        <f>SUM(B467:G467)</f>
        <v>2640152</v>
      </c>
      <c r="I467" s="155">
        <v>2405968</v>
      </c>
      <c r="J467" s="1">
        <f>(H467-I467)/I467*100</f>
        <v>9.73346278919753</v>
      </c>
    </row>
    <row r="468" spans="1:9" ht="15" customHeight="1">
      <c r="A468" s="76" t="s">
        <v>81</v>
      </c>
      <c r="B468" s="67"/>
      <c r="C468" s="67"/>
      <c r="D468" s="67"/>
      <c r="E468" s="67"/>
      <c r="F468" s="67"/>
      <c r="G468" s="67"/>
      <c r="H468" s="54"/>
      <c r="I468" s="155"/>
    </row>
    <row r="469" spans="1:9" ht="15" customHeight="1">
      <c r="A469" s="76"/>
      <c r="B469" s="74"/>
      <c r="C469" s="56"/>
      <c r="D469" s="56"/>
      <c r="E469" s="71"/>
      <c r="F469" s="67"/>
      <c r="G469" s="56"/>
      <c r="H469" s="54"/>
      <c r="I469" s="155"/>
    </row>
    <row r="470" spans="1:9" ht="15" customHeight="1">
      <c r="A470" s="49" t="s">
        <v>82</v>
      </c>
      <c r="B470" s="67"/>
      <c r="C470" s="67"/>
      <c r="D470" s="67"/>
      <c r="E470" s="67"/>
      <c r="F470" s="67"/>
      <c r="G470" s="67"/>
      <c r="H470" s="54"/>
      <c r="I470" s="155"/>
    </row>
    <row r="471" spans="1:10" ht="15" customHeight="1">
      <c r="A471" s="76" t="s">
        <v>83</v>
      </c>
      <c r="B471" s="67"/>
      <c r="C471" s="67"/>
      <c r="D471" s="67"/>
      <c r="E471" s="67">
        <v>29434</v>
      </c>
      <c r="F471" s="67"/>
      <c r="G471" s="67"/>
      <c r="H471" s="54">
        <f>SUM(E471:G471)</f>
        <v>29434</v>
      </c>
      <c r="I471" s="155">
        <v>23298</v>
      </c>
      <c r="J471" s="1">
        <f>(H471-I471)/I471*100</f>
        <v>26.33702463730792</v>
      </c>
    </row>
    <row r="472" spans="1:10" ht="15" customHeight="1">
      <c r="A472" s="76" t="s">
        <v>141</v>
      </c>
      <c r="B472" s="67"/>
      <c r="C472" s="67"/>
      <c r="D472" s="67"/>
      <c r="E472" s="67">
        <v>444902</v>
      </c>
      <c r="F472" s="67"/>
      <c r="G472" s="67"/>
      <c r="H472" s="54">
        <f>SUM(E472:G472)</f>
        <v>444902</v>
      </c>
      <c r="I472" s="155">
        <v>401568</v>
      </c>
      <c r="J472" s="1">
        <f>(H472-I472)/I472*100</f>
        <v>10.791198501872659</v>
      </c>
    </row>
    <row r="473" spans="1:10" ht="15" customHeight="1">
      <c r="A473" s="76" t="s">
        <v>73</v>
      </c>
      <c r="B473" s="67"/>
      <c r="C473" s="67"/>
      <c r="D473" s="67"/>
      <c r="E473" s="67">
        <v>355095</v>
      </c>
      <c r="F473" s="67"/>
      <c r="G473" s="67"/>
      <c r="H473" s="54">
        <f>SUM(E473:G473)</f>
        <v>355095</v>
      </c>
      <c r="I473" s="155">
        <v>321643</v>
      </c>
      <c r="J473" s="1">
        <f>(H473-I473)/I473*100</f>
        <v>10.400350699377881</v>
      </c>
    </row>
    <row r="474" spans="1:9" ht="15" customHeight="1">
      <c r="A474" s="76" t="s">
        <v>79</v>
      </c>
      <c r="B474" s="67"/>
      <c r="C474" s="67"/>
      <c r="D474" s="67"/>
      <c r="E474" s="68"/>
      <c r="F474" s="67"/>
      <c r="G474" s="56"/>
      <c r="H474" s="54"/>
      <c r="I474" s="155"/>
    </row>
    <row r="475" spans="1:9" ht="15" customHeight="1">
      <c r="A475" s="76"/>
      <c r="B475" s="67"/>
      <c r="C475" s="67"/>
      <c r="D475" s="67"/>
      <c r="E475" s="67"/>
      <c r="F475" s="67"/>
      <c r="G475" s="67"/>
      <c r="H475" s="54"/>
      <c r="I475" s="155"/>
    </row>
    <row r="476" spans="1:7" ht="15" customHeight="1">
      <c r="A476" s="97" t="s">
        <v>125</v>
      </c>
      <c r="B476" s="5"/>
      <c r="C476" s="5"/>
      <c r="D476" s="5"/>
      <c r="E476" s="5"/>
      <c r="F476" s="5"/>
      <c r="G476" s="5"/>
    </row>
    <row r="477" spans="1:7" ht="15" customHeight="1">
      <c r="A477" s="97" t="s">
        <v>126</v>
      </c>
      <c r="B477" s="5"/>
      <c r="C477" s="5"/>
      <c r="D477" s="5"/>
      <c r="E477" s="5"/>
      <c r="F477" s="5"/>
      <c r="G477" s="5"/>
    </row>
    <row r="478" spans="1:7" ht="15" customHeight="1">
      <c r="A478" s="97" t="s">
        <v>192</v>
      </c>
      <c r="B478" s="5"/>
      <c r="C478" s="5"/>
      <c r="D478" s="5"/>
      <c r="E478" s="5"/>
      <c r="F478" s="5"/>
      <c r="G478" s="5"/>
    </row>
    <row r="479" spans="1:7" ht="15" customHeight="1">
      <c r="A479" s="97" t="s">
        <v>176</v>
      </c>
      <c r="B479" s="5"/>
      <c r="C479" s="5"/>
      <c r="D479" s="5"/>
      <c r="E479" s="5"/>
      <c r="F479" s="5"/>
      <c r="G479" s="5"/>
    </row>
    <row r="480" spans="1:7" ht="15" customHeight="1">
      <c r="A480" s="97" t="s">
        <v>199</v>
      </c>
      <c r="B480" s="5"/>
      <c r="C480" s="5"/>
      <c r="D480" s="5"/>
      <c r="E480" s="5"/>
      <c r="F480" s="5"/>
      <c r="G480" s="5"/>
    </row>
    <row r="481" spans="1:8" ht="15" customHeight="1">
      <c r="A481" s="97" t="s">
        <v>174</v>
      </c>
      <c r="B481" s="5" t="s">
        <v>156</v>
      </c>
      <c r="C481" s="5"/>
      <c r="D481" s="5"/>
      <c r="E481" s="5"/>
      <c r="F481" s="5"/>
      <c r="G481" s="5"/>
      <c r="H481" s="20"/>
    </row>
    <row r="482" spans="1:8" ht="15" customHeight="1">
      <c r="A482" s="97" t="s">
        <v>175</v>
      </c>
      <c r="B482" s="5"/>
      <c r="C482" s="5"/>
      <c r="D482" s="5"/>
      <c r="E482" s="5"/>
      <c r="F482" s="5"/>
      <c r="G482" s="5"/>
      <c r="H482" s="20"/>
    </row>
    <row r="483" ht="15" customHeight="1">
      <c r="A483" s="112" t="s">
        <v>177</v>
      </c>
    </row>
    <row r="484" ht="15" customHeight="1">
      <c r="A484" s="112" t="s">
        <v>194</v>
      </c>
    </row>
    <row r="485" ht="15" customHeight="1">
      <c r="A485" s="135" t="s">
        <v>205</v>
      </c>
    </row>
  </sheetData>
  <printOptions gridLines="1"/>
  <pageMargins left="0" right="0" top="0.32" bottom="0" header="0" footer="0"/>
  <pageSetup horizontalDpi="600" verticalDpi="600" orientation="portrait" scale="65" r:id="rId1"/>
  <headerFooter alignWithMargins="0">
    <oddHeader>&amp;R&amp;P  to &amp;N</oddHeader>
  </headerFooter>
  <rowBreaks count="6" manualBreakCount="6">
    <brk id="77" max="8" man="1"/>
    <brk id="152" max="8" man="1"/>
    <brk id="219" max="8" man="1"/>
    <brk id="276" max="8" man="1"/>
    <brk id="346" max="8" man="1"/>
    <brk id="4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A.B.S Preferred Customer</dc:creator>
  <cp:keywords/>
  <dc:description/>
  <cp:lastModifiedBy>Office</cp:lastModifiedBy>
  <cp:lastPrinted>2007-01-26T21:19:04Z</cp:lastPrinted>
  <dcterms:created xsi:type="dcterms:W3CDTF">1999-12-15T16:18:39Z</dcterms:created>
  <dcterms:modified xsi:type="dcterms:W3CDTF">2008-04-29T15:32:32Z</dcterms:modified>
  <cp:category/>
  <cp:version/>
  <cp:contentType/>
  <cp:contentStatus/>
</cp:coreProperties>
</file>