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30" windowWidth="1159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'Sheet1'!$B$1:$H$130</definedName>
  </definedNames>
  <calcPr fullCalcOnLoad="1"/>
</workbook>
</file>

<file path=xl/sharedStrings.xml><?xml version="1.0" encoding="utf-8"?>
<sst xmlns="http://schemas.openxmlformats.org/spreadsheetml/2006/main" count="130" uniqueCount="126">
  <si>
    <t>Bananas</t>
  </si>
  <si>
    <t>Citrus</t>
  </si>
  <si>
    <t>Cowpeas</t>
  </si>
  <si>
    <t>RK beans</t>
  </si>
  <si>
    <t>Corn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</si>
  <si>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</si>
  <si>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</si>
  <si>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</si>
  <si>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</si>
  <si>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</si>
  <si>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</si>
  <si>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</si>
  <si>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</si>
  <si>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</si>
  <si>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</si>
  <si>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</si>
  <si>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</si>
  <si>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</si>
  <si>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</si>
  <si>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</si>
  <si>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</si>
  <si>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</si>
  <si>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</si>
  <si>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</si>
  <si>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</si>
  <si>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</si>
  <si>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</si>
  <si>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</si>
  <si>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</si>
  <si>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</si>
  <si>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</si>
  <si>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</si>
  <si>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</si>
  <si>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</si>
  <si>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</si>
  <si>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</si>
  <si>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</si>
  <si>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</si>
  <si>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</si>
  <si>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</si>
  <si>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</si>
  <si>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</si>
  <si>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</si>
  <si>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</si>
  <si>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</si>
  <si>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</si>
  <si>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</si>
  <si>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</si>
  <si>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</si>
  <si>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</si>
  <si>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</si>
  <si>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</si>
  <si>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</si>
  <si>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</si>
  <si>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</si>
  <si>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</si>
  <si>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</si>
  <si>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</si>
  <si>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</si>
  <si>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</si>
  <si>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</si>
  <si>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</si>
  <si>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</si>
  <si>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</si>
  <si>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</si>
  <si>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</si>
  <si>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</si>
  <si>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</si>
  <si>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</si>
  <si>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</si>
  <si>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</si>
  <si>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</si>
  <si>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</si>
  <si>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</si>
  <si>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</si>
  <si>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</si>
  <si>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</si>
  <si>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</si>
  <si>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</si>
  <si>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</si>
  <si>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</si>
  <si>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</si>
  <si>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</si>
  <si>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</si>
  <si>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</si>
  <si>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</si>
  <si>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</si>
  <si>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</si>
  <si>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</si>
  <si>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</si>
  <si>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</si>
  <si>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</si>
  <si>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</si>
  <si>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</si>
  <si>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</si>
  <si>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</si>
  <si>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</si>
  <si>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</si>
  <si>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</si>
  <si>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</si>
  <si>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</si>
  <si>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</si>
  <si>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</si>
  <si>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</si>
  <si>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</si>
  <si>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</si>
  <si>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</si>
  <si>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</si>
  <si>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</si>
  <si>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</si>
  <si>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</si>
  <si>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</si>
  <si>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</si>
  <si>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</si>
  <si>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</si>
  <si>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Quantity (lbs.) 2008</t>
  </si>
  <si>
    <t>Price*  (BZ$) 2008</t>
  </si>
  <si>
    <t>Value (BZ$) 2008</t>
  </si>
  <si>
    <t>% Chg</t>
  </si>
  <si>
    <t>Sugarcane (tons)</t>
  </si>
  <si>
    <t xml:space="preserve">Preliminary </t>
  </si>
  <si>
    <t>Primary Agriculture Output Value 2009 at Producer's Price</t>
  </si>
  <si>
    <t>Economic Value of Agriculture Output 2009</t>
  </si>
  <si>
    <t>Quantity (lbs.) 2009</t>
  </si>
  <si>
    <t>Price*  (BZ$) 2009</t>
  </si>
  <si>
    <t>Value (BZ$)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</si>
</sst>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4" fontId="7" fillId="0" borderId="10" xfId="44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0" fontId="7" fillId="0" borderId="0" xfId="59" applyNumberFormat="1" applyFont="1" applyAlignment="1">
      <alignment/>
    </xf>
    <xf numFmtId="44" fontId="7" fillId="0" borderId="1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3"/>
  <sheetViews>
    <sheetView tabSelected="1" zoomScalePageLayoutView="0" workbookViewId="0" topLeftCell="A4">
      <pane xSplit="2" ySplit="1" topLeftCell="F8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F98" sqref="F98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3" width="15.7109375" style="0" customWidth="1"/>
    <col min="4" max="5" width="16.421875" style="0" customWidth="1"/>
    <col min="6" max="6" width="15.28125" style="0" customWidth="1"/>
    <col min="7" max="8" width="16.421875" style="0" customWidth="1"/>
    <col min="10" max="10" width="15.00390625" style="0" bestFit="1" customWidth="1"/>
  </cols>
  <sheetData>
    <row r="1" spans="2:8" ht="18.75">
      <c r="B1" s="1"/>
      <c r="C1" s="1"/>
      <c r="D1" s="2" t="s">
        <v>120</v>
      </c>
      <c r="E1" s="1"/>
      <c r="F1" s="1"/>
      <c r="G1" s="25"/>
      <c r="H1" s="1"/>
    </row>
    <row r="2" spans="2:7" ht="20.25">
      <c r="B2" s="40" t="s">
        <v>121</v>
      </c>
      <c r="C2" s="40"/>
      <c r="D2" s="40"/>
      <c r="E2" s="40"/>
      <c r="F2" s="40"/>
      <c r="G2" s="26"/>
    </row>
    <row r="3" spans="2:7" ht="12.75">
      <c r="B3" s="41" t="s">
        <v>122</v>
      </c>
      <c r="C3" s="42"/>
      <c r="D3" s="42"/>
      <c r="E3" s="42"/>
      <c r="F3" s="42"/>
      <c r="G3" s="27"/>
    </row>
    <row r="4" spans="2:9" ht="12.75">
      <c r="B4" s="3" t="s">
        <v>44</v>
      </c>
      <c r="C4" s="3" t="s">
        <v>115</v>
      </c>
      <c r="D4" s="3" t="s">
        <v>123</v>
      </c>
      <c r="E4" s="3" t="s">
        <v>116</v>
      </c>
      <c r="F4" s="3" t="s">
        <v>124</v>
      </c>
      <c r="G4" s="3" t="s">
        <v>117</v>
      </c>
      <c r="H4" s="3" t="s">
        <v>125</v>
      </c>
      <c r="I4" s="38" t="s">
        <v>118</v>
      </c>
    </row>
    <row r="5" spans="2:8" ht="12.75">
      <c r="B5" s="3"/>
      <c r="C5" s="3"/>
      <c r="D5" s="3"/>
      <c r="E5" s="4"/>
      <c r="F5" s="4"/>
      <c r="G5" s="28"/>
      <c r="H5" s="4"/>
    </row>
    <row r="6" spans="2:9" ht="12.75">
      <c r="B6" s="5" t="s">
        <v>119</v>
      </c>
      <c r="C6" s="6">
        <v>980114.17</v>
      </c>
      <c r="D6" s="6">
        <v>917728</v>
      </c>
      <c r="E6" s="7">
        <v>55.2</v>
      </c>
      <c r="F6" s="7">
        <v>67.14</v>
      </c>
      <c r="G6" s="29">
        <f>C6*E6</f>
        <v>54102302.18400001</v>
      </c>
      <c r="H6" s="29">
        <f>D6*F6</f>
        <v>61616257.92</v>
      </c>
      <c r="I6" s="39">
        <f>(H6-G6)/G6</f>
        <v>0.1388842143989603</v>
      </c>
    </row>
    <row r="7" spans="2:9" ht="12.75">
      <c r="B7" s="4"/>
      <c r="C7" s="8"/>
      <c r="D7" s="8"/>
      <c r="E7" s="9"/>
      <c r="F7" s="9"/>
      <c r="G7" s="30"/>
      <c r="H7" s="35"/>
      <c r="I7" s="39"/>
    </row>
    <row r="8" spans="2:9" ht="12.75">
      <c r="B8" s="10" t="s">
        <v>0</v>
      </c>
      <c r="C8" s="4"/>
      <c r="D8" s="4"/>
      <c r="E8" s="9"/>
      <c r="F8" s="9"/>
      <c r="G8" s="30"/>
      <c r="H8" s="35"/>
      <c r="I8" s="39"/>
    </row>
    <row r="9" spans="2:9" ht="12.75">
      <c r="B9" s="4" t="s">
        <v>32</v>
      </c>
      <c r="C9" s="8"/>
      <c r="D9" s="8"/>
      <c r="E9" s="9"/>
      <c r="F9" s="9"/>
      <c r="G9" s="30"/>
      <c r="H9" s="35"/>
      <c r="I9" s="39"/>
    </row>
    <row r="10" spans="2:9" ht="12.75">
      <c r="B10" s="4" t="s">
        <v>33</v>
      </c>
      <c r="C10" s="8"/>
      <c r="D10" s="8"/>
      <c r="E10" s="9"/>
      <c r="F10" s="9"/>
      <c r="G10" s="30"/>
      <c r="H10" s="35"/>
      <c r="I10" s="39"/>
    </row>
    <row r="11" spans="2:9" ht="12.75">
      <c r="B11" s="4" t="s">
        <v>101</v>
      </c>
      <c r="C11" s="8"/>
      <c r="D11" s="8"/>
      <c r="E11" s="9"/>
      <c r="F11" s="9"/>
      <c r="G11" s="30"/>
      <c r="H11" s="35"/>
      <c r="I11" s="39"/>
    </row>
    <row r="12" spans="2:9" ht="12.75">
      <c r="B12" s="4" t="s">
        <v>32</v>
      </c>
      <c r="C12" s="8"/>
      <c r="D12" s="8"/>
      <c r="E12" s="9"/>
      <c r="F12" s="9"/>
      <c r="G12" s="30"/>
      <c r="H12" s="35"/>
      <c r="I12" s="39"/>
    </row>
    <row r="13" spans="2:9" ht="12.75">
      <c r="B13" s="4" t="s">
        <v>102</v>
      </c>
      <c r="C13" s="8"/>
      <c r="D13" s="8"/>
      <c r="E13" s="9"/>
      <c r="F13" s="9"/>
      <c r="G13" s="30"/>
      <c r="H13" s="35"/>
      <c r="I13" s="39"/>
    </row>
    <row r="14" spans="2:9" ht="12.75">
      <c r="B14" s="4" t="s">
        <v>34</v>
      </c>
      <c r="C14" s="8"/>
      <c r="D14" s="8"/>
      <c r="E14" s="9"/>
      <c r="F14" s="9"/>
      <c r="G14" s="30"/>
      <c r="H14" s="35"/>
      <c r="I14" s="39"/>
    </row>
    <row r="15" spans="2:9" ht="12.75">
      <c r="B15" s="4" t="s">
        <v>86</v>
      </c>
      <c r="C15" s="8"/>
      <c r="D15" s="8"/>
      <c r="E15" s="9"/>
      <c r="F15" s="9"/>
      <c r="G15" s="30"/>
      <c r="H15" s="35"/>
      <c r="I15" s="39"/>
    </row>
    <row r="16" spans="2:9" ht="12.75">
      <c r="B16" s="4" t="s">
        <v>87</v>
      </c>
      <c r="C16" s="8"/>
      <c r="D16" s="8"/>
      <c r="E16" s="9"/>
      <c r="F16" s="9"/>
      <c r="G16" s="30"/>
      <c r="H16" s="35"/>
      <c r="I16" s="39"/>
    </row>
    <row r="17" spans="2:9" ht="12.75">
      <c r="B17" s="4" t="s">
        <v>103</v>
      </c>
      <c r="C17" s="11"/>
      <c r="D17" s="11"/>
      <c r="E17" s="9"/>
      <c r="F17" s="9"/>
      <c r="G17" s="30"/>
      <c r="H17" s="35"/>
      <c r="I17" s="39"/>
    </row>
    <row r="18" spans="2:9" ht="12.75">
      <c r="B18" s="4" t="s">
        <v>104</v>
      </c>
      <c r="C18" s="8"/>
      <c r="D18" s="8"/>
      <c r="E18" s="9"/>
      <c r="F18" s="9"/>
      <c r="G18" s="30"/>
      <c r="H18" s="35"/>
      <c r="I18" s="39"/>
    </row>
    <row r="19" spans="2:9" ht="12.75">
      <c r="B19" s="5" t="s">
        <v>81</v>
      </c>
      <c r="C19" s="6">
        <v>171811092</v>
      </c>
      <c r="D19" s="6">
        <v>190454000</v>
      </c>
      <c r="E19" s="7"/>
      <c r="F19" s="7"/>
      <c r="G19" s="29">
        <v>65648166</v>
      </c>
      <c r="H19" s="29">
        <v>66690000</v>
      </c>
      <c r="I19" s="39">
        <f aca="true" t="shared" si="0" ref="I19:I69">(H19-G19)/G19</f>
        <v>0.015869963526475364</v>
      </c>
    </row>
    <row r="20" spans="2:9" ht="12.75">
      <c r="B20" s="4" t="s">
        <v>94</v>
      </c>
      <c r="C20" s="8">
        <v>6775</v>
      </c>
      <c r="D20" s="8">
        <v>13600</v>
      </c>
      <c r="E20" s="9">
        <v>3</v>
      </c>
      <c r="F20" s="9">
        <v>3</v>
      </c>
      <c r="G20" s="8">
        <f>C20*E20</f>
        <v>20325</v>
      </c>
      <c r="H20" s="8">
        <f>D20*F20</f>
        <v>40800</v>
      </c>
      <c r="I20" s="39">
        <f t="shared" si="0"/>
        <v>1.007380073800738</v>
      </c>
    </row>
    <row r="21" spans="2:9" ht="12.75">
      <c r="B21" s="4" t="s">
        <v>105</v>
      </c>
      <c r="C21" s="8">
        <v>468824.125</v>
      </c>
      <c r="D21" s="8">
        <v>468962</v>
      </c>
      <c r="E21" s="9">
        <v>3</v>
      </c>
      <c r="F21" s="9">
        <v>3</v>
      </c>
      <c r="G21" s="8">
        <f>C21*E21</f>
        <v>1406472.375</v>
      </c>
      <c r="H21" s="8">
        <f>D21*F21</f>
        <v>1406886</v>
      </c>
      <c r="I21" s="39">
        <f t="shared" si="0"/>
        <v>0.00029408682840286854</v>
      </c>
    </row>
    <row r="22" spans="2:9" ht="12.75">
      <c r="B22" s="5" t="s">
        <v>106</v>
      </c>
      <c r="C22" s="12"/>
      <c r="D22" s="12"/>
      <c r="E22" s="12"/>
      <c r="F22" s="12"/>
      <c r="G22" s="7">
        <f>SUM(G19:G21)</f>
        <v>67074963.375</v>
      </c>
      <c r="H22" s="7">
        <f>SUM(H19:H21)</f>
        <v>68137686</v>
      </c>
      <c r="I22" s="39">
        <f t="shared" si="0"/>
        <v>0.015843804774943716</v>
      </c>
    </row>
    <row r="23" spans="2:9" ht="12.75">
      <c r="B23" s="10" t="s">
        <v>1</v>
      </c>
      <c r="C23" s="8"/>
      <c r="D23" s="8"/>
      <c r="E23" s="4"/>
      <c r="F23" s="4"/>
      <c r="G23" s="28"/>
      <c r="H23" s="35"/>
      <c r="I23" s="39"/>
    </row>
    <row r="24" spans="2:9" ht="12.75">
      <c r="B24" s="4" t="s">
        <v>113</v>
      </c>
      <c r="C24" s="8">
        <v>1493186</v>
      </c>
      <c r="D24" s="8">
        <v>1169979</v>
      </c>
      <c r="E24" s="9">
        <v>3.58</v>
      </c>
      <c r="F24" s="9">
        <v>4.8</v>
      </c>
      <c r="G24" s="30">
        <f aca="true" t="shared" si="1" ref="G24:H26">C24*E24</f>
        <v>5345605.88</v>
      </c>
      <c r="H24" s="35">
        <f t="shared" si="1"/>
        <v>5615899.2</v>
      </c>
      <c r="I24" s="39">
        <f t="shared" si="0"/>
        <v>0.0505636453692318</v>
      </c>
    </row>
    <row r="25" spans="2:9" ht="12.75">
      <c r="B25" s="4" t="s">
        <v>114</v>
      </c>
      <c r="C25" s="8">
        <v>5866265</v>
      </c>
      <c r="D25" s="8">
        <v>5617576</v>
      </c>
      <c r="E25" s="9">
        <v>8.48</v>
      </c>
      <c r="F25" s="9">
        <v>9</v>
      </c>
      <c r="G25" s="30">
        <f t="shared" si="1"/>
        <v>49745927.2</v>
      </c>
      <c r="H25" s="35">
        <f t="shared" si="1"/>
        <v>50558184</v>
      </c>
      <c r="I25" s="39">
        <f t="shared" si="0"/>
        <v>0.0163281065550226</v>
      </c>
    </row>
    <row r="26" spans="2:9" ht="12.75">
      <c r="B26" s="4" t="s">
        <v>52</v>
      </c>
      <c r="C26" s="8">
        <v>97200</v>
      </c>
      <c r="D26" s="8">
        <v>4385680</v>
      </c>
      <c r="E26" s="9">
        <v>0.07</v>
      </c>
      <c r="F26" s="9">
        <v>0.21</v>
      </c>
      <c r="G26" s="30">
        <f t="shared" si="1"/>
        <v>6804.000000000001</v>
      </c>
      <c r="H26" s="35">
        <v>912143</v>
      </c>
      <c r="I26" s="39">
        <f t="shared" si="0"/>
        <v>133.05981775426218</v>
      </c>
    </row>
    <row r="27" spans="2:9" ht="12.75">
      <c r="B27" s="4" t="s">
        <v>53</v>
      </c>
      <c r="C27" s="8">
        <v>3204123</v>
      </c>
      <c r="D27" s="8">
        <v>6346295</v>
      </c>
      <c r="E27" s="9">
        <f>G27/C27</f>
        <v>0.5271701492108761</v>
      </c>
      <c r="F27" s="9">
        <f>H27/D27</f>
        <v>0.3905719793990037</v>
      </c>
      <c r="G27" s="35">
        <v>1689118</v>
      </c>
      <c r="H27" s="35">
        <v>2478685</v>
      </c>
      <c r="I27" s="39">
        <f t="shared" si="0"/>
        <v>0.4674433639331296</v>
      </c>
    </row>
    <row r="28" spans="2:9" ht="12.75">
      <c r="B28" s="4" t="s">
        <v>54</v>
      </c>
      <c r="C28" s="8"/>
      <c r="D28" s="8"/>
      <c r="E28" s="9"/>
      <c r="F28" s="9"/>
      <c r="G28" s="30"/>
      <c r="H28" s="35"/>
      <c r="I28" s="39"/>
    </row>
    <row r="29" spans="2:9" ht="12.75">
      <c r="B29" s="4" t="s">
        <v>55</v>
      </c>
      <c r="C29" s="8">
        <v>120000</v>
      </c>
      <c r="D29" s="8">
        <v>120000</v>
      </c>
      <c r="E29" s="9">
        <v>0.5</v>
      </c>
      <c r="F29" s="9">
        <v>0.5</v>
      </c>
      <c r="G29" s="30">
        <f>C29*E29</f>
        <v>60000</v>
      </c>
      <c r="H29" s="35">
        <f>F29*D29</f>
        <v>60000</v>
      </c>
      <c r="I29" s="39">
        <f t="shared" si="0"/>
        <v>0</v>
      </c>
    </row>
    <row r="30" spans="2:9" ht="12.75">
      <c r="B30" s="4" t="s">
        <v>56</v>
      </c>
      <c r="C30" s="8">
        <v>14931.86</v>
      </c>
      <c r="D30" s="8">
        <v>11699.79</v>
      </c>
      <c r="E30" s="9">
        <v>6</v>
      </c>
      <c r="F30" s="9">
        <v>6</v>
      </c>
      <c r="G30" s="30">
        <f>C30*E30</f>
        <v>89591.16</v>
      </c>
      <c r="H30" s="35">
        <f>F30*D30</f>
        <v>70198.74</v>
      </c>
      <c r="I30" s="39">
        <f t="shared" si="0"/>
        <v>-0.21645461449544795</v>
      </c>
    </row>
    <row r="31" spans="2:9" ht="12.75">
      <c r="B31" s="4" t="s">
        <v>57</v>
      </c>
      <c r="C31" s="8">
        <v>293313.25</v>
      </c>
      <c r="D31" s="8">
        <v>280878.8</v>
      </c>
      <c r="E31" s="9">
        <v>8</v>
      </c>
      <c r="F31" s="9">
        <v>8</v>
      </c>
      <c r="G31" s="30">
        <f>C31*E31</f>
        <v>2346506</v>
      </c>
      <c r="H31" s="35">
        <f>F31*D31</f>
        <v>2247030.4</v>
      </c>
      <c r="I31" s="39">
        <f t="shared" si="0"/>
        <v>-0.04239307293482313</v>
      </c>
    </row>
    <row r="32" spans="2:9" ht="12.75">
      <c r="B32" s="5" t="s">
        <v>45</v>
      </c>
      <c r="C32" s="13"/>
      <c r="D32" s="13"/>
      <c r="E32" s="14"/>
      <c r="F32" s="14"/>
      <c r="G32" s="29">
        <f>SUM(G24:G31)</f>
        <v>59283552.24</v>
      </c>
      <c r="H32" s="29">
        <f>SUM(H24:H31)</f>
        <v>61942140.34</v>
      </c>
      <c r="I32" s="39">
        <f t="shared" si="0"/>
        <v>0.04484529012764167</v>
      </c>
    </row>
    <row r="33" spans="2:9" ht="12.75">
      <c r="B33" s="4"/>
      <c r="C33" s="17"/>
      <c r="D33" s="17"/>
      <c r="E33" s="4"/>
      <c r="F33" s="4"/>
      <c r="G33" s="28"/>
      <c r="H33" s="35"/>
      <c r="I33" s="39"/>
    </row>
    <row r="34" spans="2:9" ht="12.75">
      <c r="B34" s="5" t="s">
        <v>107</v>
      </c>
      <c r="C34" s="14"/>
      <c r="D34" s="14"/>
      <c r="E34" s="15"/>
      <c r="F34" s="15"/>
      <c r="G34" s="7">
        <f>SUM(G35:G41)</f>
        <v>46055924.72</v>
      </c>
      <c r="H34" s="7">
        <f>SUM(H35:H41)</f>
        <v>51421593.6</v>
      </c>
      <c r="I34" s="39">
        <f t="shared" si="0"/>
        <v>0.11650333616404267</v>
      </c>
    </row>
    <row r="35" spans="2:9" ht="12.75">
      <c r="B35" s="10" t="s">
        <v>91</v>
      </c>
      <c r="C35" s="16">
        <v>449110</v>
      </c>
      <c r="D35" s="16">
        <v>518650</v>
      </c>
      <c r="E35" s="9">
        <f aca="true" t="shared" si="2" ref="E35:F38">G35/C35</f>
        <v>32.97330720758834</v>
      </c>
      <c r="F35" s="9">
        <f t="shared" si="2"/>
        <v>25.086493781933868</v>
      </c>
      <c r="G35" s="9">
        <v>14808642</v>
      </c>
      <c r="H35" s="9">
        <v>13011110</v>
      </c>
      <c r="I35" s="39">
        <f t="shared" si="0"/>
        <v>-0.12138398645871783</v>
      </c>
    </row>
    <row r="36" spans="2:9" ht="12.75">
      <c r="B36" s="10" t="s">
        <v>83</v>
      </c>
      <c r="C36" s="16">
        <v>648450</v>
      </c>
      <c r="D36" s="16">
        <v>664114</v>
      </c>
      <c r="E36" s="9">
        <f t="shared" si="2"/>
        <v>10.240006168555787</v>
      </c>
      <c r="F36" s="9">
        <f t="shared" si="2"/>
        <v>10.964924696663525</v>
      </c>
      <c r="G36" s="9">
        <v>6640132</v>
      </c>
      <c r="H36" s="9">
        <v>7281960</v>
      </c>
      <c r="I36" s="39">
        <f t="shared" si="0"/>
        <v>0.0966589218407104</v>
      </c>
    </row>
    <row r="37" spans="2:9" ht="12.75">
      <c r="B37" s="10" t="s">
        <v>92</v>
      </c>
      <c r="C37" s="16">
        <v>5026700</v>
      </c>
      <c r="D37" s="16">
        <v>8859070</v>
      </c>
      <c r="E37" s="9">
        <f t="shared" si="2"/>
        <v>3.682401376648696</v>
      </c>
      <c r="F37" s="9">
        <f t="shared" si="2"/>
        <v>3.0516510198023044</v>
      </c>
      <c r="G37" s="9">
        <v>18510327</v>
      </c>
      <c r="H37" s="9">
        <v>27034790</v>
      </c>
      <c r="I37" s="39">
        <f t="shared" si="0"/>
        <v>0.46052471142189977</v>
      </c>
    </row>
    <row r="38" spans="2:9" ht="12.75">
      <c r="B38" s="10" t="s">
        <v>84</v>
      </c>
      <c r="C38" s="16">
        <v>2613397</v>
      </c>
      <c r="D38" s="16">
        <v>1596122</v>
      </c>
      <c r="E38" s="9">
        <f t="shared" si="2"/>
        <v>1.505229400661285</v>
      </c>
      <c r="F38" s="9">
        <f t="shared" si="2"/>
        <v>1.325700666991621</v>
      </c>
      <c r="G38" s="9">
        <v>3933762</v>
      </c>
      <c r="H38" s="9">
        <v>2115980</v>
      </c>
      <c r="I38" s="39">
        <f t="shared" si="0"/>
        <v>-0.4620976052948806</v>
      </c>
    </row>
    <row r="39" spans="2:9" ht="12.75">
      <c r="B39" s="10" t="s">
        <v>85</v>
      </c>
      <c r="C39" s="16">
        <v>59504</v>
      </c>
      <c r="D39" s="16"/>
      <c r="E39" s="9">
        <f>G39/C39</f>
        <v>6.5824146275880615</v>
      </c>
      <c r="F39" s="9"/>
      <c r="G39" s="9">
        <v>391680</v>
      </c>
      <c r="H39" s="9"/>
      <c r="I39" s="39">
        <f t="shared" si="0"/>
        <v>-1</v>
      </c>
    </row>
    <row r="40" spans="2:10" ht="12.75">
      <c r="B40" s="10" t="s">
        <v>46</v>
      </c>
      <c r="C40" s="16"/>
      <c r="D40" s="16"/>
      <c r="E40" s="9"/>
      <c r="F40" s="9"/>
      <c r="G40" s="9"/>
      <c r="H40" s="9"/>
      <c r="I40" s="39" t="e">
        <f t="shared" si="0"/>
        <v>#DIV/0!</v>
      </c>
      <c r="J40" s="37"/>
    </row>
    <row r="41" spans="2:10" ht="12.75">
      <c r="B41" s="10" t="s">
        <v>93</v>
      </c>
      <c r="C41" s="17">
        <v>351886.44</v>
      </c>
      <c r="D41" s="17">
        <v>465518.24</v>
      </c>
      <c r="E41" s="9"/>
      <c r="F41" s="9"/>
      <c r="G41" s="9">
        <v>1771381.72</v>
      </c>
      <c r="H41" s="9">
        <v>1977753.6</v>
      </c>
      <c r="I41" s="39">
        <f t="shared" si="0"/>
        <v>0.11650333616404268</v>
      </c>
      <c r="J41" s="37"/>
    </row>
    <row r="42" spans="2:9" ht="12.75">
      <c r="B42" s="10"/>
      <c r="C42" s="17"/>
      <c r="D42" s="17"/>
      <c r="E42" s="9"/>
      <c r="F42" s="9"/>
      <c r="G42" s="31"/>
      <c r="H42" s="32"/>
      <c r="I42" s="39"/>
    </row>
    <row r="43" spans="2:9" ht="12.75">
      <c r="B43" s="10" t="s">
        <v>110</v>
      </c>
      <c r="C43" s="17"/>
      <c r="D43" s="17"/>
      <c r="E43" s="9"/>
      <c r="F43" s="9"/>
      <c r="G43" s="28"/>
      <c r="H43" s="35"/>
      <c r="I43" s="39"/>
    </row>
    <row r="44" spans="2:9" ht="12.75">
      <c r="B44" s="4" t="s">
        <v>88</v>
      </c>
      <c r="C44" s="8">
        <v>59476829</v>
      </c>
      <c r="D44" s="8">
        <v>54349217</v>
      </c>
      <c r="E44" s="9">
        <v>0.3574468628723859</v>
      </c>
      <c r="F44" s="9">
        <v>0.36</v>
      </c>
      <c r="G44" s="30">
        <f>E44*C44</f>
        <v>21259805.939647347</v>
      </c>
      <c r="H44" s="35">
        <f>F44*D44</f>
        <v>19565718.12</v>
      </c>
      <c r="I44" s="39">
        <f t="shared" si="0"/>
        <v>-0.07968500862409315</v>
      </c>
    </row>
    <row r="45" spans="2:9" ht="12.75">
      <c r="B45" s="4" t="s">
        <v>49</v>
      </c>
      <c r="C45" s="8">
        <v>1243000</v>
      </c>
      <c r="D45" s="8">
        <v>129000</v>
      </c>
      <c r="E45" s="9">
        <v>0.5</v>
      </c>
      <c r="F45" s="9">
        <v>0.5</v>
      </c>
      <c r="G45" s="30">
        <f aca="true" t="shared" si="3" ref="G45:G55">C45*E45</f>
        <v>621500</v>
      </c>
      <c r="H45" s="35">
        <f aca="true" t="shared" si="4" ref="H45:H57">F45*D45</f>
        <v>64500</v>
      </c>
      <c r="I45" s="39">
        <f t="shared" si="0"/>
        <v>-0.8962188254223652</v>
      </c>
    </row>
    <row r="46" spans="2:9" ht="12.75">
      <c r="B46" s="4" t="s">
        <v>20</v>
      </c>
      <c r="C46" s="8">
        <v>1189536.58</v>
      </c>
      <c r="D46" s="8">
        <v>1086984.34</v>
      </c>
      <c r="E46" s="9">
        <v>0.42</v>
      </c>
      <c r="F46" s="9">
        <v>0.42</v>
      </c>
      <c r="G46" s="30">
        <f t="shared" si="3"/>
        <v>499605.36360000004</v>
      </c>
      <c r="H46" s="35">
        <f t="shared" si="4"/>
        <v>456533.4228</v>
      </c>
      <c r="I46" s="39">
        <f t="shared" si="0"/>
        <v>-0.08621192632848675</v>
      </c>
    </row>
    <row r="47" spans="2:9" ht="12.75">
      <c r="B47" s="4" t="s">
        <v>22</v>
      </c>
      <c r="C47" s="8">
        <v>2101950</v>
      </c>
      <c r="D47" s="8">
        <v>2594500</v>
      </c>
      <c r="E47" s="9">
        <v>0.31</v>
      </c>
      <c r="F47" s="9">
        <v>0.35</v>
      </c>
      <c r="G47" s="30">
        <f t="shared" si="3"/>
        <v>651604.5</v>
      </c>
      <c r="H47" s="35">
        <f t="shared" si="4"/>
        <v>908075</v>
      </c>
      <c r="I47" s="39">
        <f t="shared" si="0"/>
        <v>0.39359841744493784</v>
      </c>
    </row>
    <row r="48" spans="2:9" ht="12.75">
      <c r="B48" s="4" t="s">
        <v>23</v>
      </c>
      <c r="C48" s="8">
        <v>2551117</v>
      </c>
      <c r="D48" s="8">
        <v>4335250</v>
      </c>
      <c r="E48" s="9">
        <v>0.3</v>
      </c>
      <c r="F48" s="9">
        <v>0.3</v>
      </c>
      <c r="G48" s="30">
        <f t="shared" si="3"/>
        <v>765335.1</v>
      </c>
      <c r="H48" s="35">
        <f t="shared" si="4"/>
        <v>1300575</v>
      </c>
      <c r="I48" s="39">
        <f t="shared" si="0"/>
        <v>0.6993536556731816</v>
      </c>
    </row>
    <row r="49" spans="2:9" ht="12.75">
      <c r="B49" s="4" t="s">
        <v>95</v>
      </c>
      <c r="C49" s="8">
        <v>561900</v>
      </c>
      <c r="D49" s="8">
        <v>735700</v>
      </c>
      <c r="E49" s="9">
        <v>0.71</v>
      </c>
      <c r="F49" s="9">
        <v>0.75</v>
      </c>
      <c r="G49" s="30">
        <f t="shared" si="3"/>
        <v>398949</v>
      </c>
      <c r="H49" s="35">
        <f t="shared" si="4"/>
        <v>551775</v>
      </c>
      <c r="I49" s="39">
        <f t="shared" si="0"/>
        <v>0.3830715204199033</v>
      </c>
    </row>
    <row r="50" spans="2:9" ht="12.75">
      <c r="B50" s="4" t="s">
        <v>24</v>
      </c>
      <c r="C50" s="8">
        <v>508833</v>
      </c>
      <c r="D50" s="8">
        <v>638200</v>
      </c>
      <c r="E50" s="9">
        <v>0.4</v>
      </c>
      <c r="F50" s="9">
        <v>0.4</v>
      </c>
      <c r="G50" s="30">
        <f t="shared" si="3"/>
        <v>203533.2</v>
      </c>
      <c r="H50" s="35">
        <f t="shared" si="4"/>
        <v>255280</v>
      </c>
      <c r="I50" s="39">
        <f t="shared" si="0"/>
        <v>0.25424255109240157</v>
      </c>
    </row>
    <row r="51" spans="2:9" ht="12.75">
      <c r="B51" s="4" t="s">
        <v>75</v>
      </c>
      <c r="C51" s="8">
        <v>276000</v>
      </c>
      <c r="D51" s="8">
        <v>204000</v>
      </c>
      <c r="E51" s="9">
        <v>0.5</v>
      </c>
      <c r="F51" s="9">
        <v>0.5</v>
      </c>
      <c r="G51" s="30">
        <f t="shared" si="3"/>
        <v>138000</v>
      </c>
      <c r="H51" s="35">
        <f t="shared" si="4"/>
        <v>102000</v>
      </c>
      <c r="I51" s="39">
        <f t="shared" si="0"/>
        <v>-0.2608695652173913</v>
      </c>
    </row>
    <row r="52" spans="2:9" ht="12.75">
      <c r="B52" s="4" t="s">
        <v>79</v>
      </c>
      <c r="C52" s="8">
        <v>262250</v>
      </c>
      <c r="D52" s="8">
        <v>238050</v>
      </c>
      <c r="E52" s="9">
        <v>1</v>
      </c>
      <c r="F52" s="9">
        <v>1</v>
      </c>
      <c r="G52" s="30">
        <f t="shared" si="3"/>
        <v>262250</v>
      </c>
      <c r="H52" s="35">
        <f t="shared" si="4"/>
        <v>238050</v>
      </c>
      <c r="I52" s="39">
        <f t="shared" si="0"/>
        <v>-0.09227836034318398</v>
      </c>
    </row>
    <row r="53" spans="2:9" ht="12.75">
      <c r="B53" s="4" t="s">
        <v>68</v>
      </c>
      <c r="C53" s="8"/>
      <c r="D53" s="8"/>
      <c r="E53" s="9"/>
      <c r="F53" s="9"/>
      <c r="G53" s="30">
        <f t="shared" si="3"/>
        <v>0</v>
      </c>
      <c r="H53" s="35">
        <f t="shared" si="4"/>
        <v>0</v>
      </c>
      <c r="I53" s="39"/>
    </row>
    <row r="54" spans="2:9" ht="12.75">
      <c r="B54" s="4" t="s">
        <v>69</v>
      </c>
      <c r="C54" s="8">
        <v>16000</v>
      </c>
      <c r="D54" s="8">
        <v>52000</v>
      </c>
      <c r="E54" s="9">
        <v>0.75</v>
      </c>
      <c r="F54" s="9">
        <v>0.75</v>
      </c>
      <c r="G54" s="30">
        <f t="shared" si="3"/>
        <v>12000</v>
      </c>
      <c r="H54" s="35">
        <f t="shared" si="4"/>
        <v>39000</v>
      </c>
      <c r="I54" s="39">
        <f t="shared" si="0"/>
        <v>2.25</v>
      </c>
    </row>
    <row r="55" spans="2:9" ht="12.75">
      <c r="B55" s="4" t="s">
        <v>70</v>
      </c>
      <c r="C55" s="8">
        <v>10400</v>
      </c>
      <c r="D55" s="8">
        <v>30000</v>
      </c>
      <c r="E55" s="9">
        <v>1.5</v>
      </c>
      <c r="F55" s="9">
        <v>1.5</v>
      </c>
      <c r="G55" s="30">
        <f t="shared" si="3"/>
        <v>15600</v>
      </c>
      <c r="H55" s="35">
        <f t="shared" si="4"/>
        <v>45000</v>
      </c>
      <c r="I55" s="39">
        <f t="shared" si="0"/>
        <v>1.8846153846153846</v>
      </c>
    </row>
    <row r="56" spans="2:9" ht="12.75">
      <c r="B56" s="4" t="s">
        <v>71</v>
      </c>
      <c r="C56" s="8"/>
      <c r="D56" s="8"/>
      <c r="E56" s="9"/>
      <c r="F56" s="9"/>
      <c r="G56" s="30"/>
      <c r="H56" s="35">
        <f t="shared" si="4"/>
        <v>0</v>
      </c>
      <c r="I56" s="39" t="e">
        <f t="shared" si="0"/>
        <v>#DIV/0!</v>
      </c>
    </row>
    <row r="57" spans="2:9" ht="12.75">
      <c r="B57" s="4" t="s">
        <v>27</v>
      </c>
      <c r="C57" s="8">
        <v>30325</v>
      </c>
      <c r="D57" s="8">
        <v>11375</v>
      </c>
      <c r="E57" s="9">
        <v>2</v>
      </c>
      <c r="F57" s="9">
        <v>2</v>
      </c>
      <c r="G57" s="30">
        <f>E57*C57</f>
        <v>60650</v>
      </c>
      <c r="H57" s="35">
        <f t="shared" si="4"/>
        <v>22750</v>
      </c>
      <c r="I57" s="39">
        <f t="shared" si="0"/>
        <v>-0.6248969497114591</v>
      </c>
    </row>
    <row r="58" spans="2:9" ht="12.75">
      <c r="B58" s="5" t="s">
        <v>111</v>
      </c>
      <c r="C58" s="6"/>
      <c r="D58" s="6"/>
      <c r="E58" s="7"/>
      <c r="F58" s="7"/>
      <c r="G58" s="29">
        <f>SUM(G44:G57)</f>
        <v>24888833.10324735</v>
      </c>
      <c r="H58" s="29">
        <f>SUM(H44:H57)</f>
        <v>23549256.5428</v>
      </c>
      <c r="I58" s="39">
        <f t="shared" si="0"/>
        <v>-0.0538223931548067</v>
      </c>
    </row>
    <row r="59" spans="2:9" ht="12.75">
      <c r="B59" s="10" t="s">
        <v>109</v>
      </c>
      <c r="C59" s="8"/>
      <c r="D59" s="8"/>
      <c r="E59" s="9"/>
      <c r="F59" s="9"/>
      <c r="G59" s="30"/>
      <c r="H59" s="35"/>
      <c r="I59" s="39"/>
    </row>
    <row r="60" spans="2:9" ht="12.75">
      <c r="B60" s="4" t="s">
        <v>4</v>
      </c>
      <c r="C60" s="8">
        <v>65273938</v>
      </c>
      <c r="D60" s="8">
        <v>99297575</v>
      </c>
      <c r="E60" s="9">
        <v>0.27</v>
      </c>
      <c r="F60" s="9">
        <v>0.27</v>
      </c>
      <c r="G60" s="30">
        <f aca="true" t="shared" si="5" ref="G60:G68">C60*E60</f>
        <v>17623963.26</v>
      </c>
      <c r="H60" s="35">
        <f aca="true" t="shared" si="6" ref="H60:H68">F60*D60</f>
        <v>26810345.25</v>
      </c>
      <c r="I60" s="39">
        <f t="shared" si="0"/>
        <v>0.5212438232239028</v>
      </c>
    </row>
    <row r="61" spans="2:9" ht="12.75">
      <c r="B61" s="4" t="s">
        <v>35</v>
      </c>
      <c r="C61" s="8">
        <v>25970825</v>
      </c>
      <c r="D61" s="8">
        <v>45448700</v>
      </c>
      <c r="E61" s="9">
        <v>0.25</v>
      </c>
      <c r="F61" s="9">
        <v>0.33</v>
      </c>
      <c r="G61" s="30">
        <f t="shared" si="5"/>
        <v>6492706.25</v>
      </c>
      <c r="H61" s="35">
        <f t="shared" si="6"/>
        <v>14998071</v>
      </c>
      <c r="I61" s="39">
        <f t="shared" si="0"/>
        <v>1.3099876110982227</v>
      </c>
    </row>
    <row r="62" spans="2:9" ht="12.75">
      <c r="B62" s="4" t="s">
        <v>5</v>
      </c>
      <c r="C62" s="8">
        <v>23567100</v>
      </c>
      <c r="D62" s="8">
        <v>20560000</v>
      </c>
      <c r="E62" s="9">
        <v>0.2</v>
      </c>
      <c r="F62" s="9">
        <v>0.25</v>
      </c>
      <c r="G62" s="30">
        <f t="shared" si="5"/>
        <v>4713420</v>
      </c>
      <c r="H62" s="35">
        <f t="shared" si="6"/>
        <v>5140000</v>
      </c>
      <c r="I62" s="39">
        <f t="shared" si="0"/>
        <v>0.09050328636107115</v>
      </c>
    </row>
    <row r="63" spans="2:9" ht="12.75">
      <c r="B63" s="4" t="s">
        <v>2</v>
      </c>
      <c r="C63" s="8">
        <v>6761700</v>
      </c>
      <c r="D63" s="8">
        <v>8097700</v>
      </c>
      <c r="E63" s="9">
        <v>0.45</v>
      </c>
      <c r="F63" s="9">
        <v>0.75</v>
      </c>
      <c r="G63" s="30">
        <f t="shared" si="5"/>
        <v>3042765</v>
      </c>
      <c r="H63" s="35">
        <f t="shared" si="6"/>
        <v>6073275</v>
      </c>
      <c r="I63" s="39">
        <f t="shared" si="0"/>
        <v>0.9959724132491335</v>
      </c>
    </row>
    <row r="64" spans="2:9" ht="12.75">
      <c r="B64" s="4" t="s">
        <v>3</v>
      </c>
      <c r="C64" s="8">
        <v>5532700</v>
      </c>
      <c r="D64" s="8">
        <v>5999700</v>
      </c>
      <c r="E64" s="9">
        <v>1.2</v>
      </c>
      <c r="F64" s="9">
        <v>1.45</v>
      </c>
      <c r="G64" s="30">
        <f t="shared" si="5"/>
        <v>6639240</v>
      </c>
      <c r="H64" s="35">
        <f t="shared" si="6"/>
        <v>8699565</v>
      </c>
      <c r="I64" s="39">
        <f t="shared" si="0"/>
        <v>0.3103254288141414</v>
      </c>
    </row>
    <row r="65" spans="2:9" ht="12.75">
      <c r="B65" s="4" t="s">
        <v>43</v>
      </c>
      <c r="C65" s="8">
        <v>2472050</v>
      </c>
      <c r="D65" s="8">
        <v>3105700</v>
      </c>
      <c r="E65" s="9">
        <v>0.92</v>
      </c>
      <c r="F65" s="9">
        <v>1.3</v>
      </c>
      <c r="G65" s="30">
        <f t="shared" si="5"/>
        <v>2274286</v>
      </c>
      <c r="H65" s="35">
        <f t="shared" si="6"/>
        <v>4037410</v>
      </c>
      <c r="I65" s="39">
        <f t="shared" si="0"/>
        <v>0.7752428674318006</v>
      </c>
    </row>
    <row r="66" spans="2:9" ht="12.75">
      <c r="B66" s="4" t="s">
        <v>58</v>
      </c>
      <c r="C66" s="8">
        <v>351000</v>
      </c>
      <c r="D66" s="8">
        <v>1194100</v>
      </c>
      <c r="E66" s="9">
        <v>0.8</v>
      </c>
      <c r="F66" s="9">
        <v>0.8</v>
      </c>
      <c r="G66" s="30">
        <f t="shared" si="5"/>
        <v>280800</v>
      </c>
      <c r="H66" s="35">
        <f t="shared" si="6"/>
        <v>955280</v>
      </c>
      <c r="I66" s="39">
        <f t="shared" si="0"/>
        <v>2.401994301994302</v>
      </c>
    </row>
    <row r="67" spans="2:9" ht="12.75">
      <c r="B67" s="4" t="s">
        <v>36</v>
      </c>
      <c r="C67" s="8">
        <v>54000</v>
      </c>
      <c r="D67" s="8">
        <v>1290000</v>
      </c>
      <c r="E67" s="9">
        <v>0.34</v>
      </c>
      <c r="F67" s="9">
        <v>0.34</v>
      </c>
      <c r="G67" s="30">
        <f t="shared" si="5"/>
        <v>18360</v>
      </c>
      <c r="H67" s="35">
        <f t="shared" si="6"/>
        <v>438600.00000000006</v>
      </c>
      <c r="I67" s="39">
        <f t="shared" si="0"/>
        <v>22.888888888888893</v>
      </c>
    </row>
    <row r="68" spans="2:9" ht="12.75">
      <c r="B68" s="4" t="s">
        <v>21</v>
      </c>
      <c r="C68" s="8">
        <v>218750</v>
      </c>
      <c r="D68" s="8">
        <v>139650</v>
      </c>
      <c r="E68" s="9">
        <v>1.74</v>
      </c>
      <c r="F68" s="9">
        <v>1.75</v>
      </c>
      <c r="G68" s="30">
        <f t="shared" si="5"/>
        <v>380625</v>
      </c>
      <c r="H68" s="35">
        <f t="shared" si="6"/>
        <v>244387.5</v>
      </c>
      <c r="I68" s="39">
        <f t="shared" si="0"/>
        <v>-0.35793103448275865</v>
      </c>
    </row>
    <row r="69" spans="2:9" ht="12.75">
      <c r="B69" s="5" t="s">
        <v>111</v>
      </c>
      <c r="C69" s="6"/>
      <c r="D69" s="6"/>
      <c r="E69" s="7"/>
      <c r="F69" s="7"/>
      <c r="G69" s="29">
        <f>SUM(G60:G68)</f>
        <v>41466165.510000005</v>
      </c>
      <c r="H69" s="29">
        <f>SUM(H60:H68)</f>
        <v>67396933.75</v>
      </c>
      <c r="I69" s="39">
        <f t="shared" si="0"/>
        <v>0.6253476279051294</v>
      </c>
    </row>
    <row r="70" spans="2:9" ht="12.75">
      <c r="B70" s="10" t="s">
        <v>46</v>
      </c>
      <c r="C70" s="8"/>
      <c r="D70" s="8"/>
      <c r="E70" s="9"/>
      <c r="F70" s="9"/>
      <c r="G70" s="30"/>
      <c r="H70" s="35"/>
      <c r="I70" s="39"/>
    </row>
    <row r="71" spans="2:9" ht="12.75">
      <c r="B71" s="4" t="s">
        <v>89</v>
      </c>
      <c r="C71" s="8">
        <v>219700</v>
      </c>
      <c r="D71" s="8">
        <v>382402</v>
      </c>
      <c r="E71" s="9">
        <v>0.8</v>
      </c>
      <c r="F71" s="9">
        <v>0.8</v>
      </c>
      <c r="G71" s="30">
        <f aca="true" t="shared" si="7" ref="G71:G104">C71*E71</f>
        <v>175760</v>
      </c>
      <c r="H71" s="35">
        <f aca="true" t="shared" si="8" ref="H71:H120">F71*D71</f>
        <v>305921.60000000003</v>
      </c>
      <c r="I71" s="39">
        <f aca="true" t="shared" si="9" ref="I71:I128">(H71-G71)/G71</f>
        <v>0.7405644060081932</v>
      </c>
    </row>
    <row r="72" spans="2:9" ht="12.75">
      <c r="B72" s="4" t="s">
        <v>90</v>
      </c>
      <c r="C72" s="8">
        <v>134700</v>
      </c>
      <c r="D72" s="8">
        <v>243295</v>
      </c>
      <c r="E72" s="9">
        <v>1.22</v>
      </c>
      <c r="F72" s="9">
        <v>1.5</v>
      </c>
      <c r="G72" s="30">
        <f t="shared" si="7"/>
        <v>164334</v>
      </c>
      <c r="H72" s="35">
        <f t="shared" si="8"/>
        <v>364942.5</v>
      </c>
      <c r="I72" s="39">
        <f t="shared" si="9"/>
        <v>1.2207364270327503</v>
      </c>
    </row>
    <row r="73" spans="2:9" ht="12.75">
      <c r="B73" s="4" t="s">
        <v>42</v>
      </c>
      <c r="C73" s="8">
        <v>110515</v>
      </c>
      <c r="D73" s="8">
        <v>86115</v>
      </c>
      <c r="E73" s="9">
        <v>2.3</v>
      </c>
      <c r="F73" s="9">
        <v>2.3</v>
      </c>
      <c r="G73" s="30">
        <f t="shared" si="7"/>
        <v>254184.49999999997</v>
      </c>
      <c r="H73" s="35">
        <f t="shared" si="8"/>
        <v>198064.49999999997</v>
      </c>
      <c r="I73" s="39">
        <f t="shared" si="9"/>
        <v>-0.22078450889019594</v>
      </c>
    </row>
    <row r="74" spans="2:9" ht="12.75">
      <c r="B74" s="4" t="s">
        <v>6</v>
      </c>
      <c r="C74" s="8">
        <v>3809547</v>
      </c>
      <c r="D74" s="8">
        <v>3355500</v>
      </c>
      <c r="E74" s="9">
        <v>0.66</v>
      </c>
      <c r="F74" s="9">
        <v>0.65</v>
      </c>
      <c r="G74" s="30">
        <f t="shared" si="7"/>
        <v>2514301.02</v>
      </c>
      <c r="H74" s="35">
        <f t="shared" si="8"/>
        <v>2181075</v>
      </c>
      <c r="I74" s="39">
        <f t="shared" si="9"/>
        <v>-0.132532269346174</v>
      </c>
    </row>
    <row r="75" spans="2:9" ht="12.75">
      <c r="B75" s="4" t="s">
        <v>7</v>
      </c>
      <c r="C75" s="8">
        <v>344839</v>
      </c>
      <c r="D75" s="8">
        <v>431870</v>
      </c>
      <c r="E75" s="9">
        <v>0.5</v>
      </c>
      <c r="F75" s="9">
        <v>0.5</v>
      </c>
      <c r="G75" s="30">
        <f t="shared" si="7"/>
        <v>172419.5</v>
      </c>
      <c r="H75" s="35">
        <f t="shared" si="8"/>
        <v>215935</v>
      </c>
      <c r="I75" s="39">
        <f t="shared" si="9"/>
        <v>0.25238154617082176</v>
      </c>
    </row>
    <row r="76" spans="2:9" ht="12.75">
      <c r="B76" s="4" t="s">
        <v>59</v>
      </c>
      <c r="C76" s="8">
        <v>4650</v>
      </c>
      <c r="D76" s="8">
        <v>4800</v>
      </c>
      <c r="E76" s="9">
        <v>0.8</v>
      </c>
      <c r="F76" s="9">
        <v>0.8</v>
      </c>
      <c r="G76" s="30">
        <f t="shared" si="7"/>
        <v>3720</v>
      </c>
      <c r="H76" s="35">
        <f t="shared" si="8"/>
        <v>3840</v>
      </c>
      <c r="I76" s="39">
        <f t="shared" si="9"/>
        <v>0.03225806451612903</v>
      </c>
    </row>
    <row r="77" spans="2:9" ht="12.75">
      <c r="B77" s="4" t="s">
        <v>8</v>
      </c>
      <c r="C77" s="8">
        <v>65415</v>
      </c>
      <c r="D77" s="8">
        <v>64343</v>
      </c>
      <c r="E77" s="9">
        <v>0.95</v>
      </c>
      <c r="F77" s="9">
        <v>0.95</v>
      </c>
      <c r="G77" s="30">
        <f t="shared" si="7"/>
        <v>62144.25</v>
      </c>
      <c r="H77" s="35">
        <f t="shared" si="8"/>
        <v>61125.85</v>
      </c>
      <c r="I77" s="39">
        <f t="shared" si="9"/>
        <v>-0.01638767866697243</v>
      </c>
    </row>
    <row r="78" spans="2:9" ht="12.75">
      <c r="B78" s="4" t="s">
        <v>9</v>
      </c>
      <c r="C78" s="8">
        <v>302023</v>
      </c>
      <c r="D78" s="8">
        <v>413360</v>
      </c>
      <c r="E78" s="9">
        <v>0.45</v>
      </c>
      <c r="F78" s="9">
        <v>0.45</v>
      </c>
      <c r="G78" s="30">
        <f t="shared" si="7"/>
        <v>135910.35</v>
      </c>
      <c r="H78" s="35">
        <f t="shared" si="8"/>
        <v>186012</v>
      </c>
      <c r="I78" s="39">
        <f t="shared" si="9"/>
        <v>0.36863748787344003</v>
      </c>
    </row>
    <row r="79" spans="2:9" ht="12.75">
      <c r="B79" s="4" t="s">
        <v>10</v>
      </c>
      <c r="C79" s="8">
        <v>246264</v>
      </c>
      <c r="D79" s="8">
        <v>102660</v>
      </c>
      <c r="E79" s="9">
        <v>0.4</v>
      </c>
      <c r="F79" s="9">
        <v>0.4</v>
      </c>
      <c r="G79" s="30">
        <f t="shared" si="7"/>
        <v>98505.6</v>
      </c>
      <c r="H79" s="35">
        <f t="shared" si="8"/>
        <v>41064</v>
      </c>
      <c r="I79" s="39">
        <f t="shared" si="9"/>
        <v>-0.583130299191112</v>
      </c>
    </row>
    <row r="80" spans="2:9" ht="12.75">
      <c r="B80" s="4" t="s">
        <v>11</v>
      </c>
      <c r="C80" s="8">
        <v>1070387</v>
      </c>
      <c r="D80" s="8">
        <v>1185429</v>
      </c>
      <c r="E80" s="9">
        <v>2.77</v>
      </c>
      <c r="F80" s="9">
        <v>2.77</v>
      </c>
      <c r="G80" s="30">
        <f t="shared" si="7"/>
        <v>2964971.99</v>
      </c>
      <c r="H80" s="35">
        <f t="shared" si="8"/>
        <v>3283638.33</v>
      </c>
      <c r="I80" s="39">
        <f t="shared" si="9"/>
        <v>0.10747701532249546</v>
      </c>
    </row>
    <row r="81" spans="2:9" ht="12.75">
      <c r="B81" s="4" t="s">
        <v>12</v>
      </c>
      <c r="C81" s="8">
        <v>1430137</v>
      </c>
      <c r="D81" s="8">
        <v>1854888</v>
      </c>
      <c r="E81" s="9">
        <v>1.52</v>
      </c>
      <c r="F81" s="9">
        <v>1.52</v>
      </c>
      <c r="G81" s="30">
        <f t="shared" si="7"/>
        <v>2173808.24</v>
      </c>
      <c r="H81" s="35">
        <f t="shared" si="8"/>
        <v>2819429.7600000002</v>
      </c>
      <c r="I81" s="39">
        <f t="shared" si="9"/>
        <v>0.2970002174616837</v>
      </c>
    </row>
    <row r="82" spans="2:9" ht="12.75">
      <c r="B82" s="4" t="s">
        <v>13</v>
      </c>
      <c r="C82" s="8">
        <v>1906500</v>
      </c>
      <c r="D82" s="8">
        <v>2347150</v>
      </c>
      <c r="E82" s="9">
        <v>0.86</v>
      </c>
      <c r="F82" s="9">
        <v>0.86</v>
      </c>
      <c r="G82" s="30">
        <f t="shared" si="7"/>
        <v>1639590</v>
      </c>
      <c r="H82" s="35">
        <f t="shared" si="8"/>
        <v>2018549</v>
      </c>
      <c r="I82" s="39">
        <f t="shared" si="9"/>
        <v>0.23113034356150014</v>
      </c>
    </row>
    <row r="83" spans="2:9" ht="12.75">
      <c r="B83" s="4" t="s">
        <v>14</v>
      </c>
      <c r="C83" s="8">
        <v>1900050</v>
      </c>
      <c r="D83" s="8">
        <v>1528800</v>
      </c>
      <c r="E83" s="9">
        <v>1.34</v>
      </c>
      <c r="F83" s="9">
        <v>1.34</v>
      </c>
      <c r="G83" s="30">
        <f t="shared" si="7"/>
        <v>2546067</v>
      </c>
      <c r="H83" s="35">
        <f t="shared" si="8"/>
        <v>2048592.0000000002</v>
      </c>
      <c r="I83" s="39">
        <f t="shared" si="9"/>
        <v>-0.19538959501065753</v>
      </c>
    </row>
    <row r="84" spans="2:9" ht="12.75">
      <c r="B84" s="4" t="s">
        <v>15</v>
      </c>
      <c r="C84" s="8">
        <v>463700</v>
      </c>
      <c r="D84" s="8">
        <v>709100</v>
      </c>
      <c r="E84" s="9">
        <v>0.79</v>
      </c>
      <c r="F84" s="9">
        <v>0.79</v>
      </c>
      <c r="G84" s="30">
        <f t="shared" si="7"/>
        <v>366323</v>
      </c>
      <c r="H84" s="35">
        <f t="shared" si="8"/>
        <v>560189</v>
      </c>
      <c r="I84" s="39">
        <f t="shared" si="9"/>
        <v>0.5292214794047876</v>
      </c>
    </row>
    <row r="85" spans="2:9" ht="12.75">
      <c r="B85" s="4" t="s">
        <v>16</v>
      </c>
      <c r="C85" s="8">
        <v>669750</v>
      </c>
      <c r="D85" s="8">
        <v>723600</v>
      </c>
      <c r="E85" s="9">
        <v>0.46</v>
      </c>
      <c r="F85" s="9">
        <v>0.46</v>
      </c>
      <c r="G85" s="30">
        <f t="shared" si="7"/>
        <v>308085</v>
      </c>
      <c r="H85" s="35">
        <f t="shared" si="8"/>
        <v>332856</v>
      </c>
      <c r="I85" s="39">
        <f t="shared" si="9"/>
        <v>0.08040313549832027</v>
      </c>
    </row>
    <row r="86" spans="2:9" ht="12.75">
      <c r="B86" s="4" t="s">
        <v>60</v>
      </c>
      <c r="C86" s="8">
        <v>328157</v>
      </c>
      <c r="D86" s="8">
        <v>523834</v>
      </c>
      <c r="E86" s="9">
        <v>0.75</v>
      </c>
      <c r="F86" s="9">
        <v>0.75</v>
      </c>
      <c r="G86" s="30">
        <f t="shared" si="7"/>
        <v>246117.75</v>
      </c>
      <c r="H86" s="35">
        <f t="shared" si="8"/>
        <v>392875.5</v>
      </c>
      <c r="I86" s="39">
        <f t="shared" si="9"/>
        <v>0.5962907998305689</v>
      </c>
    </row>
    <row r="87" spans="2:9" ht="12.75">
      <c r="B87" s="4" t="s">
        <v>61</v>
      </c>
      <c r="C87" s="8">
        <v>36200</v>
      </c>
      <c r="D87" s="8">
        <v>105000</v>
      </c>
      <c r="E87" s="9">
        <v>0.75</v>
      </c>
      <c r="F87" s="9">
        <v>0.75</v>
      </c>
      <c r="G87" s="30">
        <f t="shared" si="7"/>
        <v>27150</v>
      </c>
      <c r="H87" s="35">
        <f t="shared" si="8"/>
        <v>78750</v>
      </c>
      <c r="I87" s="39"/>
    </row>
    <row r="88" spans="2:9" ht="12.75">
      <c r="B88" s="4" t="s">
        <v>62</v>
      </c>
      <c r="C88" s="8">
        <v>32354</v>
      </c>
      <c r="D88" s="8">
        <v>58000</v>
      </c>
      <c r="E88" s="9">
        <v>1.5</v>
      </c>
      <c r="F88" s="9">
        <v>1.5</v>
      </c>
      <c r="G88" s="30">
        <f t="shared" si="7"/>
        <v>48531</v>
      </c>
      <c r="H88" s="35">
        <f t="shared" si="8"/>
        <v>87000</v>
      </c>
      <c r="I88" s="39">
        <f t="shared" si="9"/>
        <v>0.792668603572974</v>
      </c>
    </row>
    <row r="89" spans="2:9" ht="12.75">
      <c r="B89" s="4" t="s">
        <v>63</v>
      </c>
      <c r="C89" s="8">
        <v>78850</v>
      </c>
      <c r="D89" s="8">
        <v>88000</v>
      </c>
      <c r="E89" s="9">
        <v>2</v>
      </c>
      <c r="F89" s="9">
        <v>2</v>
      </c>
      <c r="G89" s="30">
        <f t="shared" si="7"/>
        <v>157700</v>
      </c>
      <c r="H89" s="35">
        <f t="shared" si="8"/>
        <v>176000</v>
      </c>
      <c r="I89" s="39">
        <f t="shared" si="9"/>
        <v>0.1160431198478123</v>
      </c>
    </row>
    <row r="90" spans="2:9" ht="12.75">
      <c r="B90" s="4" t="s">
        <v>64</v>
      </c>
      <c r="C90" s="8">
        <v>39625</v>
      </c>
      <c r="D90" s="8">
        <v>48750</v>
      </c>
      <c r="E90" s="9">
        <v>0.75</v>
      </c>
      <c r="F90" s="9">
        <v>0.75</v>
      </c>
      <c r="G90" s="30">
        <f t="shared" si="7"/>
        <v>29718.75</v>
      </c>
      <c r="H90" s="35">
        <f t="shared" si="8"/>
        <v>36562.5</v>
      </c>
      <c r="I90" s="39">
        <f t="shared" si="9"/>
        <v>0.2302839116719243</v>
      </c>
    </row>
    <row r="91" spans="2:9" ht="12.75">
      <c r="B91" s="4" t="s">
        <v>82</v>
      </c>
      <c r="C91" s="8">
        <v>416000</v>
      </c>
      <c r="D91" s="8">
        <v>416000</v>
      </c>
      <c r="E91" s="9">
        <v>0.7</v>
      </c>
      <c r="F91" s="9">
        <v>0.7</v>
      </c>
      <c r="G91" s="30">
        <f t="shared" si="7"/>
        <v>291200</v>
      </c>
      <c r="H91" s="35">
        <f t="shared" si="8"/>
        <v>291200</v>
      </c>
      <c r="I91" s="39">
        <f t="shared" si="9"/>
        <v>0</v>
      </c>
    </row>
    <row r="92" spans="2:9" ht="12.75">
      <c r="B92" s="4" t="s">
        <v>65</v>
      </c>
      <c r="C92" s="8">
        <v>26545</v>
      </c>
      <c r="D92" s="8">
        <v>35050</v>
      </c>
      <c r="E92" s="9">
        <v>1.5</v>
      </c>
      <c r="F92" s="9">
        <v>1.5</v>
      </c>
      <c r="G92" s="30">
        <f t="shared" si="7"/>
        <v>39817.5</v>
      </c>
      <c r="H92" s="35">
        <f t="shared" si="8"/>
        <v>52575</v>
      </c>
      <c r="I92" s="39">
        <f t="shared" si="9"/>
        <v>0.320399321906197</v>
      </c>
    </row>
    <row r="93" spans="2:9" ht="12.75">
      <c r="B93" s="4" t="s">
        <v>41</v>
      </c>
      <c r="C93" s="8">
        <v>368600</v>
      </c>
      <c r="D93" s="8">
        <v>434250</v>
      </c>
      <c r="E93" s="9">
        <v>0.81</v>
      </c>
      <c r="F93" s="9">
        <v>0.81</v>
      </c>
      <c r="G93" s="30">
        <f t="shared" si="7"/>
        <v>298566</v>
      </c>
      <c r="H93" s="35">
        <f t="shared" si="8"/>
        <v>351742.5</v>
      </c>
      <c r="I93" s="39">
        <f t="shared" si="9"/>
        <v>0.17810634834508954</v>
      </c>
    </row>
    <row r="94" spans="2:9" ht="12.75">
      <c r="B94" s="4" t="s">
        <v>17</v>
      </c>
      <c r="C94" s="8">
        <v>138650</v>
      </c>
      <c r="D94" s="8">
        <v>71250</v>
      </c>
      <c r="E94" s="9">
        <v>0.71</v>
      </c>
      <c r="F94" s="9">
        <v>0.71</v>
      </c>
      <c r="G94" s="30">
        <f t="shared" si="7"/>
        <v>98441.5</v>
      </c>
      <c r="H94" s="35">
        <f t="shared" si="8"/>
        <v>50587.5</v>
      </c>
      <c r="I94" s="39">
        <f t="shared" si="9"/>
        <v>-0.4861161197259286</v>
      </c>
    </row>
    <row r="95" spans="2:9" ht="12.75">
      <c r="B95" s="4" t="s">
        <v>18</v>
      </c>
      <c r="C95" s="8">
        <v>200050</v>
      </c>
      <c r="D95" s="8">
        <v>143745</v>
      </c>
      <c r="E95" s="9">
        <v>0.66</v>
      </c>
      <c r="F95" s="9">
        <v>0.66</v>
      </c>
      <c r="G95" s="30">
        <f t="shared" si="7"/>
        <v>132033</v>
      </c>
      <c r="H95" s="35">
        <f t="shared" si="8"/>
        <v>94871.70000000001</v>
      </c>
      <c r="I95" s="39">
        <f t="shared" si="9"/>
        <v>-0.28145463634091467</v>
      </c>
    </row>
    <row r="96" spans="2:9" ht="12.75">
      <c r="B96" s="4" t="s">
        <v>19</v>
      </c>
      <c r="C96" s="8">
        <v>162300</v>
      </c>
      <c r="D96" s="8">
        <v>206100</v>
      </c>
      <c r="E96" s="9">
        <v>0.81</v>
      </c>
      <c r="F96" s="9">
        <v>0.81</v>
      </c>
      <c r="G96" s="30">
        <f t="shared" si="7"/>
        <v>131463</v>
      </c>
      <c r="H96" s="35">
        <f t="shared" si="8"/>
        <v>166941</v>
      </c>
      <c r="I96" s="39">
        <f t="shared" si="9"/>
        <v>0.2698706099815157</v>
      </c>
    </row>
    <row r="97" spans="2:9" ht="12.75">
      <c r="B97" s="4" t="s">
        <v>78</v>
      </c>
      <c r="C97" s="8">
        <v>23280</v>
      </c>
      <c r="D97" s="8">
        <v>23000</v>
      </c>
      <c r="E97" s="9">
        <v>2</v>
      </c>
      <c r="F97" s="9">
        <v>2</v>
      </c>
      <c r="G97" s="30">
        <f t="shared" si="7"/>
        <v>46560</v>
      </c>
      <c r="H97" s="35">
        <f t="shared" si="8"/>
        <v>46000</v>
      </c>
      <c r="I97" s="39">
        <f t="shared" si="9"/>
        <v>-0.012027491408934709</v>
      </c>
    </row>
    <row r="98" spans="2:9" ht="12.75">
      <c r="B98" s="4" t="s">
        <v>96</v>
      </c>
      <c r="C98" s="8">
        <v>358891</v>
      </c>
      <c r="D98" s="8">
        <v>470261</v>
      </c>
      <c r="E98" s="9">
        <v>5</v>
      </c>
      <c r="F98" s="9">
        <v>5</v>
      </c>
      <c r="G98" s="30">
        <f t="shared" si="7"/>
        <v>1794455</v>
      </c>
      <c r="H98" s="35">
        <f t="shared" si="8"/>
        <v>2351305</v>
      </c>
      <c r="I98" s="39">
        <f t="shared" si="9"/>
        <v>0.3103170600544455</v>
      </c>
    </row>
    <row r="99" spans="2:9" ht="12.75">
      <c r="B99" s="4" t="s">
        <v>76</v>
      </c>
      <c r="C99" s="8">
        <v>200000</v>
      </c>
      <c r="D99" s="8">
        <v>100000</v>
      </c>
      <c r="E99" s="9">
        <v>8</v>
      </c>
      <c r="F99" s="9">
        <v>8</v>
      </c>
      <c r="G99" s="30">
        <f t="shared" si="7"/>
        <v>1600000</v>
      </c>
      <c r="H99" s="35">
        <f t="shared" si="8"/>
        <v>800000</v>
      </c>
      <c r="I99" s="39">
        <f t="shared" si="9"/>
        <v>-0.5</v>
      </c>
    </row>
    <row r="100" spans="2:9" ht="12.75">
      <c r="B100" s="4" t="s">
        <v>77</v>
      </c>
      <c r="C100" s="8">
        <v>108200</v>
      </c>
      <c r="D100" s="8">
        <v>78200</v>
      </c>
      <c r="E100" s="9">
        <v>0.9</v>
      </c>
      <c r="F100" s="9">
        <v>0.9</v>
      </c>
      <c r="G100" s="30">
        <f t="shared" si="7"/>
        <v>97380</v>
      </c>
      <c r="H100" s="35">
        <f t="shared" si="8"/>
        <v>70380</v>
      </c>
      <c r="I100" s="39">
        <f t="shared" si="9"/>
        <v>-0.27726432532347506</v>
      </c>
    </row>
    <row r="101" spans="2:9" ht="12.75">
      <c r="B101" s="4" t="s">
        <v>25</v>
      </c>
      <c r="C101" s="8"/>
      <c r="D101" s="8"/>
      <c r="E101" s="9">
        <v>1.35</v>
      </c>
      <c r="F101" s="9">
        <v>1.35</v>
      </c>
      <c r="G101" s="30">
        <f t="shared" si="7"/>
        <v>0</v>
      </c>
      <c r="H101" s="35">
        <f t="shared" si="8"/>
        <v>0</v>
      </c>
      <c r="I101" s="39" t="e">
        <f t="shared" si="9"/>
        <v>#DIV/0!</v>
      </c>
    </row>
    <row r="102" spans="2:9" ht="12.75">
      <c r="B102" s="4" t="s">
        <v>26</v>
      </c>
      <c r="C102" s="8">
        <v>26000</v>
      </c>
      <c r="D102" s="8">
        <v>1500</v>
      </c>
      <c r="E102" s="9">
        <v>0.75</v>
      </c>
      <c r="F102" s="9">
        <v>0.75</v>
      </c>
      <c r="G102" s="30">
        <f t="shared" si="7"/>
        <v>19500</v>
      </c>
      <c r="H102" s="35">
        <f t="shared" si="8"/>
        <v>1125</v>
      </c>
      <c r="I102" s="39">
        <f t="shared" si="9"/>
        <v>-0.9423076923076923</v>
      </c>
    </row>
    <row r="103" spans="2:9" ht="12.75">
      <c r="B103" s="4" t="s">
        <v>66</v>
      </c>
      <c r="C103" s="8">
        <v>92263</v>
      </c>
      <c r="D103" s="8">
        <v>194500</v>
      </c>
      <c r="E103" s="9">
        <v>0.75</v>
      </c>
      <c r="F103" s="9">
        <v>0.75</v>
      </c>
      <c r="G103" s="30">
        <f t="shared" si="7"/>
        <v>69197.25</v>
      </c>
      <c r="H103" s="35">
        <f t="shared" si="8"/>
        <v>145875</v>
      </c>
      <c r="I103" s="39">
        <f t="shared" si="9"/>
        <v>1.1081040070234005</v>
      </c>
    </row>
    <row r="104" spans="2:9" ht="12.75">
      <c r="B104" s="4" t="s">
        <v>67</v>
      </c>
      <c r="C104" s="8"/>
      <c r="D104" s="8"/>
      <c r="E104" s="9">
        <v>15</v>
      </c>
      <c r="F104" s="9">
        <v>15</v>
      </c>
      <c r="G104" s="30">
        <f t="shared" si="7"/>
        <v>0</v>
      </c>
      <c r="H104" s="35">
        <f t="shared" si="8"/>
        <v>0</v>
      </c>
      <c r="I104" s="39" t="e">
        <f t="shared" si="9"/>
        <v>#DIV/0!</v>
      </c>
    </row>
    <row r="105" spans="2:9" ht="12.75">
      <c r="B105" s="4" t="s">
        <v>72</v>
      </c>
      <c r="C105" s="8"/>
      <c r="D105" s="8"/>
      <c r="E105" s="9"/>
      <c r="F105" s="9"/>
      <c r="G105" s="30">
        <v>110000</v>
      </c>
      <c r="H105" s="35">
        <v>110000</v>
      </c>
      <c r="I105" s="39">
        <f t="shared" si="9"/>
        <v>0</v>
      </c>
    </row>
    <row r="106" spans="2:9" ht="12.75">
      <c r="B106" s="5" t="s">
        <v>111</v>
      </c>
      <c r="C106" s="6"/>
      <c r="D106" s="6"/>
      <c r="E106" s="7"/>
      <c r="F106" s="7"/>
      <c r="G106" s="29">
        <f>SUM(G71:G105)</f>
        <v>18817955.200000003</v>
      </c>
      <c r="H106" s="29">
        <f>SUM(H71:H105)</f>
        <v>19925025.240000002</v>
      </c>
      <c r="I106" s="39">
        <f t="shared" si="9"/>
        <v>0.0588305173561046</v>
      </c>
    </row>
    <row r="107" spans="2:9" ht="12.75">
      <c r="B107" s="10" t="s">
        <v>112</v>
      </c>
      <c r="C107" s="8"/>
      <c r="D107" s="8"/>
      <c r="E107" s="9"/>
      <c r="F107" s="9"/>
      <c r="G107" s="32">
        <f>G58+G69+G106</f>
        <v>85172953.81324735</v>
      </c>
      <c r="H107" s="32">
        <f>H58+H69+H106</f>
        <v>110871215.53280002</v>
      </c>
      <c r="I107" s="39">
        <f t="shared" si="9"/>
        <v>0.3017185687360263</v>
      </c>
    </row>
    <row r="108" spans="2:9" ht="12.75">
      <c r="B108" s="10" t="s">
        <v>80</v>
      </c>
      <c r="C108" s="8"/>
      <c r="D108" s="8"/>
      <c r="E108" s="9"/>
      <c r="F108" s="9"/>
      <c r="G108" s="28"/>
      <c r="H108" s="35"/>
      <c r="I108" s="39"/>
    </row>
    <row r="109" spans="2:9" ht="12.75">
      <c r="B109" s="4" t="s">
        <v>37</v>
      </c>
      <c r="C109" s="8"/>
      <c r="D109" s="8"/>
      <c r="E109" s="9"/>
      <c r="F109" s="9"/>
      <c r="G109" s="28"/>
      <c r="H109" s="35"/>
      <c r="I109" s="39"/>
    </row>
    <row r="110" spans="2:9" ht="12.75">
      <c r="B110" s="4" t="s">
        <v>28</v>
      </c>
      <c r="C110" s="8">
        <v>3780450</v>
      </c>
      <c r="D110" s="8">
        <v>3582450</v>
      </c>
      <c r="E110" s="9">
        <v>1.95</v>
      </c>
      <c r="F110" s="9">
        <v>2</v>
      </c>
      <c r="G110" s="30">
        <f aca="true" t="shared" si="10" ref="G110:G120">C110*E110</f>
        <v>7371877.5</v>
      </c>
      <c r="H110" s="35">
        <f t="shared" si="8"/>
        <v>7164900</v>
      </c>
      <c r="I110" s="39">
        <f t="shared" si="9"/>
        <v>-0.028076633123651336</v>
      </c>
    </row>
    <row r="111" spans="2:9" ht="12.75">
      <c r="B111" s="4" t="s">
        <v>73</v>
      </c>
      <c r="C111" s="8">
        <v>3801600</v>
      </c>
      <c r="D111" s="8">
        <v>3456900</v>
      </c>
      <c r="E111" s="9">
        <v>1.26</v>
      </c>
      <c r="F111" s="9">
        <v>1.3</v>
      </c>
      <c r="G111" s="30">
        <f t="shared" si="10"/>
        <v>4790016</v>
      </c>
      <c r="H111" s="35">
        <f t="shared" si="8"/>
        <v>4493970</v>
      </c>
      <c r="I111" s="39">
        <f t="shared" si="9"/>
        <v>-0.061804803992303994</v>
      </c>
    </row>
    <row r="112" spans="2:9" ht="12.75">
      <c r="B112" s="4" t="s">
        <v>29</v>
      </c>
      <c r="C112" s="8">
        <v>2352240</v>
      </c>
      <c r="D112" s="8">
        <v>2634360</v>
      </c>
      <c r="E112" s="9">
        <v>3.5</v>
      </c>
      <c r="F112" s="9">
        <v>3.5</v>
      </c>
      <c r="G112" s="30">
        <f t="shared" si="10"/>
        <v>8232840</v>
      </c>
      <c r="H112" s="35">
        <f t="shared" si="8"/>
        <v>9220260</v>
      </c>
      <c r="I112" s="39">
        <f t="shared" si="9"/>
        <v>0.11993674114886237</v>
      </c>
    </row>
    <row r="113" spans="2:9" ht="12.75">
      <c r="B113" s="4" t="s">
        <v>108</v>
      </c>
      <c r="C113" s="8">
        <v>0</v>
      </c>
      <c r="D113" s="8"/>
      <c r="E113" s="9">
        <v>1.5</v>
      </c>
      <c r="F113" s="9">
        <v>1.5</v>
      </c>
      <c r="G113" s="30">
        <f>C113*E113</f>
        <v>0</v>
      </c>
      <c r="H113" s="35">
        <f t="shared" si="8"/>
        <v>0</v>
      </c>
      <c r="I113" s="39" t="e">
        <f t="shared" si="9"/>
        <v>#DIV/0!</v>
      </c>
    </row>
    <row r="114" spans="2:9" ht="12.75">
      <c r="B114" s="4" t="s">
        <v>100</v>
      </c>
      <c r="C114" s="8">
        <v>67230</v>
      </c>
      <c r="D114" s="8">
        <v>39870</v>
      </c>
      <c r="E114" s="9">
        <v>5</v>
      </c>
      <c r="F114" s="9">
        <v>5</v>
      </c>
      <c r="G114" s="30">
        <f t="shared" si="10"/>
        <v>336150</v>
      </c>
      <c r="H114" s="35">
        <f t="shared" si="8"/>
        <v>199350</v>
      </c>
      <c r="I114" s="39">
        <f t="shared" si="9"/>
        <v>-0.4069611780455154</v>
      </c>
    </row>
    <row r="115" spans="2:9" ht="12.75">
      <c r="B115" s="4" t="s">
        <v>30</v>
      </c>
      <c r="C115" s="8">
        <v>27767402</v>
      </c>
      <c r="D115" s="8">
        <v>28577082</v>
      </c>
      <c r="E115" s="9">
        <v>2.41</v>
      </c>
      <c r="F115" s="9">
        <v>2.2</v>
      </c>
      <c r="G115" s="30">
        <f t="shared" si="10"/>
        <v>66919438.82</v>
      </c>
      <c r="H115" s="35">
        <f t="shared" si="8"/>
        <v>62869580.400000006</v>
      </c>
      <c r="I115" s="39">
        <f t="shared" si="9"/>
        <v>-0.06051841574603321</v>
      </c>
    </row>
    <row r="116" spans="2:9" ht="12.75">
      <c r="B116" s="4" t="s">
        <v>31</v>
      </c>
      <c r="C116" s="8">
        <v>288431</v>
      </c>
      <c r="D116" s="8">
        <v>486099</v>
      </c>
      <c r="E116" s="9">
        <v>3</v>
      </c>
      <c r="F116" s="9">
        <v>3</v>
      </c>
      <c r="G116" s="30">
        <f t="shared" si="10"/>
        <v>865293</v>
      </c>
      <c r="H116" s="35">
        <f t="shared" si="8"/>
        <v>1458297</v>
      </c>
      <c r="I116" s="39">
        <f t="shared" si="9"/>
        <v>0.6853216193821052</v>
      </c>
    </row>
    <row r="117" spans="2:9" ht="12.75">
      <c r="B117" s="4" t="s">
        <v>98</v>
      </c>
      <c r="C117" s="8">
        <v>6437593</v>
      </c>
      <c r="D117" s="8">
        <v>8276859</v>
      </c>
      <c r="E117" s="9">
        <v>0.49</v>
      </c>
      <c r="F117" s="9">
        <v>0.5</v>
      </c>
      <c r="G117" s="30">
        <f t="shared" si="10"/>
        <v>3154420.57</v>
      </c>
      <c r="H117" s="35">
        <f t="shared" si="8"/>
        <v>4138429.5</v>
      </c>
      <c r="I117" s="39">
        <f t="shared" si="9"/>
        <v>0.3119460161268224</v>
      </c>
    </row>
    <row r="118" spans="2:9" ht="12.75">
      <c r="B118" s="4" t="s">
        <v>74</v>
      </c>
      <c r="C118" s="8">
        <v>139000</v>
      </c>
      <c r="D118" s="8">
        <v>139000</v>
      </c>
      <c r="E118" s="9">
        <v>3</v>
      </c>
      <c r="F118" s="9">
        <v>3</v>
      </c>
      <c r="G118" s="30">
        <f t="shared" si="10"/>
        <v>417000</v>
      </c>
      <c r="H118" s="35">
        <f t="shared" si="8"/>
        <v>417000</v>
      </c>
      <c r="I118" s="39">
        <f t="shared" si="9"/>
        <v>0</v>
      </c>
    </row>
    <row r="119" spans="2:9" ht="12.75">
      <c r="B119" s="4" t="s">
        <v>50</v>
      </c>
      <c r="C119" s="8">
        <v>3373885</v>
      </c>
      <c r="D119" s="8">
        <v>3427440</v>
      </c>
      <c r="E119" s="9">
        <v>2.67</v>
      </c>
      <c r="F119" s="9">
        <v>2.75</v>
      </c>
      <c r="G119" s="30">
        <f t="shared" si="10"/>
        <v>9008272.95</v>
      </c>
      <c r="H119" s="35">
        <f t="shared" si="8"/>
        <v>9425460</v>
      </c>
      <c r="I119" s="39">
        <f t="shared" si="9"/>
        <v>0.04631154632142899</v>
      </c>
    </row>
    <row r="120" spans="2:9" ht="12.75">
      <c r="B120" s="4" t="s">
        <v>99</v>
      </c>
      <c r="C120" s="8">
        <v>63315</v>
      </c>
      <c r="D120" s="8">
        <v>130345</v>
      </c>
      <c r="E120" s="9">
        <v>3.25</v>
      </c>
      <c r="F120" s="9">
        <v>3.25</v>
      </c>
      <c r="G120" s="30">
        <f t="shared" si="10"/>
        <v>205773.75</v>
      </c>
      <c r="H120" s="35">
        <f t="shared" si="8"/>
        <v>423621.25</v>
      </c>
      <c r="I120" s="39">
        <f t="shared" si="9"/>
        <v>1.058674879570402</v>
      </c>
    </row>
    <row r="121" spans="2:9" ht="12.75">
      <c r="B121" s="5" t="s">
        <v>47</v>
      </c>
      <c r="C121" s="12"/>
      <c r="D121" s="12"/>
      <c r="E121" s="15"/>
      <c r="F121" s="15"/>
      <c r="G121" s="29">
        <f>SUM(G110:G120)</f>
        <v>101301082.58999999</v>
      </c>
      <c r="H121" s="29">
        <f>SUM(H110:H120)</f>
        <v>99810868.15</v>
      </c>
      <c r="I121" s="39">
        <f t="shared" si="9"/>
        <v>-0.014710745452063809</v>
      </c>
    </row>
    <row r="122" spans="2:9" ht="12.75">
      <c r="B122" s="4"/>
      <c r="C122" s="8"/>
      <c r="D122" s="8"/>
      <c r="E122" s="9"/>
      <c r="F122" s="9"/>
      <c r="G122" s="28"/>
      <c r="H122" s="35"/>
      <c r="I122" s="39"/>
    </row>
    <row r="123" spans="2:9" ht="12.75">
      <c r="B123" s="5" t="s">
        <v>48</v>
      </c>
      <c r="C123" s="14"/>
      <c r="D123" s="14"/>
      <c r="E123" s="15"/>
      <c r="F123" s="15"/>
      <c r="G123" s="29">
        <f>G121+G107</f>
        <v>186474036.40324736</v>
      </c>
      <c r="H123" s="29">
        <f>H121+H107</f>
        <v>210682083.68280002</v>
      </c>
      <c r="I123" s="39">
        <f t="shared" si="9"/>
        <v>0.12981993497048094</v>
      </c>
    </row>
    <row r="124" spans="2:9" ht="12.75">
      <c r="B124" s="4"/>
      <c r="C124" s="4"/>
      <c r="D124" s="4"/>
      <c r="E124" s="9"/>
      <c r="F124" s="9"/>
      <c r="G124" s="28"/>
      <c r="H124" s="32"/>
      <c r="I124" s="39"/>
    </row>
    <row r="125" spans="2:9" ht="13.5">
      <c r="B125" s="18" t="s">
        <v>39</v>
      </c>
      <c r="C125" s="5"/>
      <c r="D125" s="5"/>
      <c r="E125" s="5"/>
      <c r="F125" s="5"/>
      <c r="G125" s="14"/>
      <c r="H125" s="29"/>
      <c r="I125" s="39"/>
    </row>
    <row r="126" spans="2:9" ht="13.5">
      <c r="B126" s="18" t="s">
        <v>40</v>
      </c>
      <c r="C126" s="14"/>
      <c r="D126" s="14"/>
      <c r="E126" s="14"/>
      <c r="F126" s="14"/>
      <c r="G126" s="29">
        <f>SUM(G6,G22,G32,G34)</f>
        <v>226516742.51900002</v>
      </c>
      <c r="H126" s="29">
        <f>SUM(H6,H22,H32,H34)</f>
        <v>243117677.85999998</v>
      </c>
      <c r="I126" s="39">
        <f t="shared" si="9"/>
        <v>0.07328789543937349</v>
      </c>
    </row>
    <row r="127" spans="2:9" ht="13.5">
      <c r="B127" s="19"/>
      <c r="C127" s="4"/>
      <c r="D127" s="4"/>
      <c r="E127" s="4"/>
      <c r="F127" s="4"/>
      <c r="G127" s="28"/>
      <c r="H127" s="10"/>
      <c r="I127" s="39"/>
    </row>
    <row r="128" spans="2:9" ht="13.5">
      <c r="B128" s="18" t="s">
        <v>38</v>
      </c>
      <c r="C128" s="14"/>
      <c r="D128" s="14"/>
      <c r="E128" s="7"/>
      <c r="F128" s="7"/>
      <c r="G128" s="29">
        <f>SUM(G121,G107,G34,G32,G22,G6)</f>
        <v>412990778.92224735</v>
      </c>
      <c r="H128" s="29">
        <f>SUM(H121,H107,H34,H32,H22,H6)</f>
        <v>453799761.5428</v>
      </c>
      <c r="I128" s="39">
        <f t="shared" si="9"/>
        <v>0.0988133021445393</v>
      </c>
    </row>
    <row r="129" spans="2:8" ht="13.5">
      <c r="B129" s="20" t="s">
        <v>97</v>
      </c>
      <c r="C129" s="21"/>
      <c r="D129" s="21"/>
      <c r="E129" s="21"/>
      <c r="F129" s="21"/>
      <c r="G129" s="33"/>
      <c r="H129" s="21"/>
    </row>
    <row r="130" spans="2:8" ht="12.75">
      <c r="B130" s="22" t="s">
        <v>51</v>
      </c>
      <c r="C130" s="23"/>
      <c r="D130" s="23"/>
      <c r="E130" s="24"/>
      <c r="F130" s="24"/>
      <c r="G130" s="34"/>
      <c r="H130" s="36"/>
    </row>
    <row r="131" spans="7:8" ht="15.75">
      <c r="G131" s="25"/>
      <c r="H131" s="1"/>
    </row>
    <row r="132" spans="7:8" ht="15.75">
      <c r="G132" s="25"/>
      <c r="H132" s="1"/>
    </row>
    <row r="133" spans="7:8" ht="15.75">
      <c r="G133" s="25"/>
      <c r="H133" s="1"/>
    </row>
  </sheetData>
  <sheetProtection/>
  <mergeCells count="2">
    <mergeCell ref="B2:F2"/>
    <mergeCell ref="B3:F3"/>
  </mergeCells>
  <printOptions/>
  <pageMargins left="0.17" right="0.23" top="0.36" bottom="0.29" header="0.36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abautista</cp:lastModifiedBy>
  <cp:lastPrinted>2011-01-05T19:16:02Z</cp:lastPrinted>
  <dcterms:created xsi:type="dcterms:W3CDTF">2009-02-04T19:03:45Z</dcterms:created>
  <dcterms:modified xsi:type="dcterms:W3CDTF">2017-01-03T21:59:35Z</dcterms:modified>
  <cp:category/>
  <cp:version/>
  <cp:contentType/>
  <cp:contentStatus/>
</cp:coreProperties>
</file>