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5" windowWidth="9720" windowHeight="5940" tabRatio="599" activeTab="0"/>
  </bookViews>
  <sheets>
    <sheet name="A" sheetId="1" r:id="rId1"/>
  </sheets>
  <definedNames>
    <definedName name="_xlnm.Print_Area" localSheetId="0">'A'!$A$2:$M$423</definedName>
  </definedNames>
  <calcPr fullCalcOnLoad="1"/>
</workbook>
</file>

<file path=xl/sharedStrings.xml><?xml version="1.0" encoding="utf-8"?>
<sst xmlns="http://schemas.openxmlformats.org/spreadsheetml/2006/main" count="459" uniqueCount="234">
  <si>
    <t>MINISTRY OF AGRICULTURE AND FISHERIES</t>
  </si>
  <si>
    <t>DEFINITION OF PRODUCTS</t>
  </si>
  <si>
    <t>Cassava; Coco; Yam; Sweet Potato; Yam; Yampi</t>
  </si>
  <si>
    <t>PRODUCTS</t>
  </si>
  <si>
    <t>COROZAL</t>
  </si>
  <si>
    <t>O. WALK</t>
  </si>
  <si>
    <t>BELIZE</t>
  </si>
  <si>
    <t>CAYO</t>
  </si>
  <si>
    <t>ST.CREEK</t>
  </si>
  <si>
    <t>TOLEDO</t>
  </si>
  <si>
    <t>BLACK BEANS</t>
  </si>
  <si>
    <t>Milpa</t>
  </si>
  <si>
    <t>R.K. BEANS</t>
  </si>
  <si>
    <t xml:space="preserve">      Milpa:</t>
  </si>
  <si>
    <t xml:space="preserve">      Mechanized:</t>
  </si>
  <si>
    <t>COWPEA - (BLACKEYE PEAS)</t>
  </si>
  <si>
    <t xml:space="preserve">     Milpa:</t>
  </si>
  <si>
    <t xml:space="preserve">          Production (lbs)</t>
  </si>
  <si>
    <t xml:space="preserve">         Acres</t>
  </si>
  <si>
    <t xml:space="preserve">     Mechanized:</t>
  </si>
  <si>
    <t>RICE</t>
  </si>
  <si>
    <t>SORGHUM</t>
  </si>
  <si>
    <t>SOYBEANS</t>
  </si>
  <si>
    <t>SUGAR</t>
  </si>
  <si>
    <t xml:space="preserve">     Production (L.Tons)</t>
  </si>
  <si>
    <t xml:space="preserve">          Sugar (L. Tons)</t>
  </si>
  <si>
    <t xml:space="preserve">          Sugarcane (L.Tons)</t>
  </si>
  <si>
    <t xml:space="preserve">          Acres</t>
  </si>
  <si>
    <t xml:space="preserve">     Production (L. Tons)</t>
  </si>
  <si>
    <t xml:space="preserve">          Molasses (L. Tons)</t>
  </si>
  <si>
    <t xml:space="preserve">     Yield(LT)/Acre (Sugarcane)</t>
  </si>
  <si>
    <t xml:space="preserve">     Yield (LT)/Acre (Sugar)</t>
  </si>
  <si>
    <t xml:space="preserve">     Yield (LT)/Acre (Molasses)</t>
  </si>
  <si>
    <t>PETROJAM</t>
  </si>
  <si>
    <t xml:space="preserve">          Yield (L. Tons)</t>
  </si>
  <si>
    <t xml:space="preserve">     H.T. Molasses (L. Tons)</t>
  </si>
  <si>
    <t xml:space="preserve">     C.J.M. (L. Tons)</t>
  </si>
  <si>
    <t>One (1) L. Ton = 2,240 lbs</t>
  </si>
  <si>
    <t>2.  VEGETABLES</t>
  </si>
  <si>
    <t>CABBAGE</t>
  </si>
  <si>
    <t>CUCUMBER</t>
  </si>
  <si>
    <t>OKRA</t>
  </si>
  <si>
    <t>SQUASH</t>
  </si>
  <si>
    <t>TOMATOES</t>
  </si>
  <si>
    <t>IRISH POTATO</t>
  </si>
  <si>
    <t>ONION</t>
  </si>
  <si>
    <t>CARROTS</t>
  </si>
  <si>
    <t>3.  ROOT CROP</t>
  </si>
  <si>
    <t>CASSAVA</t>
  </si>
  <si>
    <t>SWEET POTATO</t>
  </si>
  <si>
    <t>YAM</t>
  </si>
  <si>
    <t>YAMPI</t>
  </si>
  <si>
    <t>4.  TREE CROPS AND OTHER FRUITS</t>
  </si>
  <si>
    <t xml:space="preserve">          Production (90 lb Boxes)</t>
  </si>
  <si>
    <t xml:space="preserve">          Production ( 80 lb Boxes)</t>
  </si>
  <si>
    <t xml:space="preserve">     Production (40 lb Boxes)</t>
  </si>
  <si>
    <t xml:space="preserve">                         (28 lb Boxes)</t>
  </si>
  <si>
    <t>MANGOES</t>
  </si>
  <si>
    <t>PEANUTS</t>
  </si>
  <si>
    <t>PINEAPPLE</t>
  </si>
  <si>
    <t>PLANTAIN</t>
  </si>
  <si>
    <t xml:space="preserve">     Yield (Bunches)</t>
  </si>
  <si>
    <t>WATERMELON</t>
  </si>
  <si>
    <t>COCONUT</t>
  </si>
  <si>
    <t>CANTELOUPE</t>
  </si>
  <si>
    <t>ANNATO</t>
  </si>
  <si>
    <t>COFFEE</t>
  </si>
  <si>
    <t>AVOCADO</t>
  </si>
  <si>
    <t>PUMPKIN</t>
  </si>
  <si>
    <t>CASHEW</t>
  </si>
  <si>
    <t>SOURSOP</t>
  </si>
  <si>
    <t xml:space="preserve">      Sugarcane (L.Tons)</t>
  </si>
  <si>
    <t>1.  GRAINS, BEANS &amp; SUGAR</t>
  </si>
  <si>
    <t>Mechanized</t>
  </si>
  <si>
    <t xml:space="preserve">                         (33 lb Boxes)</t>
  </si>
  <si>
    <t xml:space="preserve">      1     GRAINS, BEANS, SUGAR</t>
  </si>
  <si>
    <t>Black Beans; R.K. Beans; Cowpea; Corn; Rice; Sorghum, Soybeans, Sugar</t>
  </si>
  <si>
    <t xml:space="preserve">      2     VEGETABLES</t>
  </si>
  <si>
    <t>Cabbage, Cucumber, Hot Pepper, Okra, Squash, Sweet pepper, Tomato, Irish Potatoes, Onion, Carrot</t>
  </si>
  <si>
    <t xml:space="preserve">      3     ROOT CROPS</t>
  </si>
  <si>
    <t xml:space="preserve">      4     TREE CROPS &amp; OTHER FRUITS</t>
  </si>
  <si>
    <t>Citrus - Orange/Grapefruit; Banana; Mangoes; Papayas - local/export, Peanuts, Plantains, Watermelon</t>
  </si>
  <si>
    <t>Coconut; Cocoa; Canteloupe; Honey Due Melon, Annato, Coffee, Avocado, Pineapple</t>
  </si>
  <si>
    <t xml:space="preserve">       5     LIVESTOCK</t>
  </si>
  <si>
    <t>Cattle - Beef; Dairy; Milk; Honey; Pigs; Poultry - Broilers, Eggs, Turkey. Sheep</t>
  </si>
  <si>
    <r>
      <t xml:space="preserve">        </t>
    </r>
    <r>
      <rPr>
        <b/>
        <u val="single"/>
        <sz val="8"/>
        <rFont val="Times New Roman"/>
        <family val="1"/>
      </rPr>
      <t>PRODUCT CATEGORIES</t>
    </r>
  </si>
  <si>
    <t>Production (lbs)</t>
  </si>
  <si>
    <t>Acres</t>
  </si>
  <si>
    <t>Nutmeg</t>
  </si>
  <si>
    <t>Craboo</t>
  </si>
  <si>
    <t xml:space="preserve">          Yield (lbs)</t>
  </si>
  <si>
    <t xml:space="preserve">     Orange (lbs)</t>
  </si>
  <si>
    <t xml:space="preserve">     Grapefruit (lbs)</t>
  </si>
  <si>
    <t xml:space="preserve">        Yield (lbs)</t>
  </si>
  <si>
    <t xml:space="preserve">Yield (lbs) </t>
  </si>
  <si>
    <t>Grapes</t>
  </si>
  <si>
    <t>COCO YAMS</t>
  </si>
  <si>
    <t>Source: District Agriculture Offices, BGA, CGA, BSI, TCGA, Quality Poultry, Homestead, Wetern daries, Tropical fruits</t>
  </si>
  <si>
    <t>Ministry fo Agriculture, Fisheries and Cooperatives - Policy Analysis and Economic Unit</t>
  </si>
  <si>
    <t>Total</t>
  </si>
  <si>
    <t>Mech. Irrigated</t>
  </si>
  <si>
    <t>Production</t>
  </si>
  <si>
    <t>OTHER BEANS</t>
  </si>
  <si>
    <t>Cauliflower</t>
  </si>
  <si>
    <t>Broccoli</t>
  </si>
  <si>
    <t>Celery</t>
  </si>
  <si>
    <t>Cho-Cho</t>
  </si>
  <si>
    <t>Cotton</t>
  </si>
  <si>
    <t>Guava</t>
  </si>
  <si>
    <t>Pitahaya</t>
  </si>
  <si>
    <t>Lettuce</t>
  </si>
  <si>
    <t>Sweet Corn</t>
  </si>
  <si>
    <t>String Beans</t>
  </si>
  <si>
    <t>Apple Banana</t>
  </si>
  <si>
    <t>Jicama</t>
  </si>
  <si>
    <t>(40 lbs boxes) ($3.00p/bx)</t>
  </si>
  <si>
    <t>Chinese Cabbages</t>
  </si>
  <si>
    <t>dry nuts</t>
  </si>
  <si>
    <t>Green Nuts (Processing)</t>
  </si>
  <si>
    <t>Oranges (90 lbs. Boxes) ($7.00 p/bx)</t>
  </si>
  <si>
    <t>Grapefruit (80 lbs. Boxes)  ($7.00 p/bx)</t>
  </si>
  <si>
    <t xml:space="preserve">                         (26 lb Boxes)</t>
  </si>
  <si>
    <t xml:space="preserve">  </t>
  </si>
  <si>
    <t>Lime Export</t>
  </si>
  <si>
    <t>Local Production</t>
  </si>
  <si>
    <t>Total Production (lbs)</t>
  </si>
  <si>
    <t>Total  Production (lbs)</t>
  </si>
  <si>
    <t xml:space="preserve">Average Yield (lbs /acre) </t>
  </si>
  <si>
    <t>Lime Total Production</t>
  </si>
  <si>
    <t>Average Yield (lbs)</t>
  </si>
  <si>
    <t>Average Yield (bunches/acre)</t>
  </si>
  <si>
    <t xml:space="preserve">  Production (lbs)</t>
  </si>
  <si>
    <t xml:space="preserve">   Production (lbs)</t>
  </si>
  <si>
    <t xml:space="preserve"> Production (lbs)</t>
  </si>
  <si>
    <t>HOT PEPPER (Total Production) (lbs)</t>
  </si>
  <si>
    <t>CITRUS (Export)</t>
  </si>
  <si>
    <t xml:space="preserve">Domestic Consumption </t>
  </si>
  <si>
    <t>Lime Domestic Consumption (lbs)</t>
  </si>
  <si>
    <t>Banana Domestic consumption</t>
  </si>
  <si>
    <t>Orange Domestic Consumption is 5% total export</t>
  </si>
  <si>
    <t>Grapefruit Domestic Consumption is 1% of total export</t>
  </si>
  <si>
    <t>Banana Domestic Consumption estimated 12.5% total production</t>
  </si>
  <si>
    <t>Marine Domestic Consumption is estimated 4% of total export</t>
  </si>
  <si>
    <t>Total Production (Nuts)</t>
  </si>
  <si>
    <t xml:space="preserve"> Total Production (lbs) (crude nut)</t>
  </si>
  <si>
    <t>Average Yield (Nuts)</t>
  </si>
  <si>
    <t>Average Yield (lb)</t>
  </si>
  <si>
    <t>Average Yield (ears)</t>
  </si>
  <si>
    <t>Total  Production (ears)</t>
  </si>
  <si>
    <t>Local sales  (ONLY)</t>
  </si>
  <si>
    <t>WHITE CORN</t>
  </si>
  <si>
    <t>others (boxes)</t>
  </si>
  <si>
    <t>GINGER</t>
  </si>
  <si>
    <t>Livestock: * Cattle - Estimated Liveweight = 900*lbs, Carcass weight = 450*lbs;  ** Pig - Estimated Liveweight = 200 lbs, Carcass Weight= 120*lbs</t>
  </si>
  <si>
    <t>SWEET PEPPER*</t>
  </si>
  <si>
    <t>Pineapple Note: Heads were reported in the past and now (2003) it's being converted to pounds.</t>
  </si>
  <si>
    <t>Local Papaya Consumption</t>
  </si>
  <si>
    <t xml:space="preserve">      Export (lbs)</t>
  </si>
  <si>
    <t xml:space="preserve">     Production (lbs) (Export)</t>
  </si>
  <si>
    <t>PAPAYA (Production)</t>
  </si>
  <si>
    <t>Papaya Domestic Consumption estimated 2% of total production</t>
  </si>
  <si>
    <t>CITRUS (Production)</t>
  </si>
  <si>
    <t xml:space="preserve">     Orange (bxs)</t>
  </si>
  <si>
    <t xml:space="preserve">     Grapefruit (bxs)</t>
  </si>
  <si>
    <t>Acres Harvested</t>
  </si>
  <si>
    <t>Acres harvested</t>
  </si>
  <si>
    <t>Note: Livestock Statistics are from DAC Report</t>
  </si>
  <si>
    <t>AGRICULTURAL PRODUCTION STATISTICS FOR 2005</t>
  </si>
  <si>
    <t>PERIOD:</t>
  </si>
  <si>
    <t>Total  Production (bunches)</t>
  </si>
  <si>
    <t>BANANA (Exports  bxs) (all sizes bxs)</t>
  </si>
  <si>
    <t>CORN (YELLOW)</t>
  </si>
  <si>
    <t>.</t>
  </si>
  <si>
    <t>% Change</t>
  </si>
  <si>
    <t>BANANA (Production Bxs) (40 lbs bxs)</t>
  </si>
  <si>
    <t>Preliminary</t>
  </si>
  <si>
    <t>Comments</t>
  </si>
  <si>
    <t>Increased acreage in Jalacte,Toledo and</t>
  </si>
  <si>
    <t>farmers are exporting to Guatemala</t>
  </si>
  <si>
    <t xml:space="preserve">There has been an increased in acreage in Corozal. </t>
  </si>
  <si>
    <t>Corozal shifted from Blackeye to RK Beans</t>
  </si>
  <si>
    <t>was not recorded in other districts</t>
  </si>
  <si>
    <t>There has been an increased in acreage in Toledo.</t>
  </si>
  <si>
    <t>Toledo planted more white corn.</t>
  </si>
  <si>
    <t>Farmers receiving good prices</t>
  </si>
  <si>
    <t>in Guatemala</t>
  </si>
  <si>
    <t>There has been an increased in</t>
  </si>
  <si>
    <t>acreage throughout the district</t>
  </si>
  <si>
    <t>Spanish lookout and Blue creek are receiving</t>
  </si>
  <si>
    <t>high yields due to mechanized irrigated</t>
  </si>
  <si>
    <t>farmers shifted to RKBeans and Papaya Production</t>
  </si>
  <si>
    <t>Soybeans is under mechanized</t>
  </si>
  <si>
    <t>Received better yields this year</t>
  </si>
  <si>
    <t>The dry affected sugarcane production</t>
  </si>
  <si>
    <t>The dry and programming of planting to avoid</t>
  </si>
  <si>
    <t>over production</t>
  </si>
  <si>
    <t>Good market in the US</t>
  </si>
  <si>
    <t>Dry/weather conditions affected production</t>
  </si>
  <si>
    <t>Programming of Planting due to importation</t>
  </si>
  <si>
    <t>Farmers receiving good yields due to irrigation.</t>
  </si>
  <si>
    <t>Loss of crop</t>
  </si>
  <si>
    <t>Less planted in Central Farm</t>
  </si>
  <si>
    <t>Is now recorded for 2005</t>
  </si>
  <si>
    <t>No Export market. Local sale only.</t>
  </si>
  <si>
    <t>Dry affected Corozal District and are shifting</t>
  </si>
  <si>
    <t>to onion production</t>
  </si>
  <si>
    <t>Under reported for 2004</t>
  </si>
  <si>
    <t>Error reporting in Corozal District for 2004</t>
  </si>
  <si>
    <t>Under reported for 2004 in Stann Creek District</t>
  </si>
  <si>
    <t>Dry/weather conditions affected  production</t>
  </si>
  <si>
    <t>Increased acreage in San Antonio Cayo</t>
  </si>
  <si>
    <t>Trio and Bella Vista are now under PG</t>
  </si>
  <si>
    <t>Decrease in acreage due to changing of</t>
  </si>
  <si>
    <t>planting system in Belize City (pure stand)</t>
  </si>
  <si>
    <t>In 2004 reporting of acreage was</t>
  </si>
  <si>
    <t>Dry/weather conditions affected field</t>
  </si>
  <si>
    <t>acreage lost and reduced yield</t>
  </si>
  <si>
    <t>In 2004 yields were under estimated</t>
  </si>
  <si>
    <t>over estimated.</t>
  </si>
  <si>
    <t>Monillia Virus affected field</t>
  </si>
  <si>
    <t>Weather conditions and</t>
  </si>
  <si>
    <t>Good market in Florida</t>
  </si>
  <si>
    <t xml:space="preserve">Before, others beans production </t>
  </si>
  <si>
    <t>A significant drop in acreage in  Corozal was due to</t>
  </si>
  <si>
    <t>There is more demand of RK beans than Blackeye in Corozal.</t>
  </si>
  <si>
    <t>This is around Jalacte area. Good business with Guatemala through Jalacte.</t>
  </si>
  <si>
    <t>Before, sweet corn was not recorded in Orange Walk</t>
  </si>
  <si>
    <t>Production from maya mopan</t>
  </si>
  <si>
    <t>Poor fields in Toledo mostly organic</t>
  </si>
  <si>
    <t>March 9, 2006</t>
  </si>
  <si>
    <t>Acres Planted</t>
  </si>
  <si>
    <t>and some fields destroyed by fire</t>
  </si>
  <si>
    <t>Antranode affected flowering</t>
  </si>
  <si>
    <t>COCOA Beans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</si>
</sst>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#,##0.0000_);\(#,##0.0000\)"/>
    <numFmt numFmtId="167" formatCode="0.000000000"/>
    <numFmt numFmtId="168" formatCode="0.0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(* #,##0.0_);_(* \(#,##0.0\);_(* &quot;-&quot;??_);_(@_)"/>
    <numFmt numFmtId="177" formatCode="_(* #,##0_);_(* \(#,##0\);_(* &quot;-&quot;??_);_(@_)"/>
    <numFmt numFmtId="178" formatCode="#,##0.0"/>
    <numFmt numFmtId="179" formatCode="#,##0;[Red]#,##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0.0%"/>
  </numFmts>
  <fonts count="29">
    <font>
      <sz val="10"/>
      <name val="Helv"/>
      <family val="0"/>
    </font>
    <font>
      <sz val="10"/>
      <name val="Arial"/>
      <family val="0"/>
    </font>
    <font>
      <u val="single"/>
      <sz val="5"/>
      <color indexed="12"/>
      <name val="Helv"/>
      <family val="0"/>
    </font>
    <font>
      <u val="single"/>
      <sz val="5"/>
      <color indexed="36"/>
      <name val="Helv"/>
      <family val="0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u val="single"/>
      <sz val="18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48"/>
      <name val="Times New Roman"/>
      <family val="1"/>
    </font>
    <font>
      <b/>
      <u val="single"/>
      <sz val="8"/>
      <color indexed="10"/>
      <name val="Times New Roman"/>
      <family val="1"/>
    </font>
    <font>
      <b/>
      <u val="single"/>
      <sz val="14"/>
      <name val="Times New Roman"/>
      <family val="1"/>
    </font>
    <font>
      <sz val="8"/>
      <color indexed="12"/>
      <name val="Times New Roman"/>
      <family val="1"/>
    </font>
    <font>
      <b/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/>
    </xf>
    <xf numFmtId="3" fontId="6" fillId="0" borderId="0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 applyProtection="1">
      <alignment horizontal="left"/>
      <protection/>
    </xf>
    <xf numFmtId="3" fontId="4" fillId="3" borderId="1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 applyProtection="1">
      <alignment horizontal="center"/>
      <protection/>
    </xf>
    <xf numFmtId="3" fontId="4" fillId="2" borderId="1" xfId="0" applyNumberFormat="1" applyFont="1" applyFill="1" applyBorder="1" applyAlignment="1" applyProtection="1">
      <alignment horizontal="center"/>
      <protection/>
    </xf>
    <xf numFmtId="3" fontId="6" fillId="2" borderId="1" xfId="0" applyNumberFormat="1" applyFont="1" applyFill="1" applyBorder="1" applyAlignment="1" applyProtection="1">
      <alignment horizontal="center"/>
      <protection/>
    </xf>
    <xf numFmtId="3" fontId="4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 applyProtection="1">
      <alignment horizontal="center"/>
      <protection/>
    </xf>
    <xf numFmtId="3" fontId="6" fillId="0" borderId="1" xfId="0" applyNumberFormat="1" applyFont="1" applyBorder="1" applyAlignment="1" applyProtection="1">
      <alignment horizontal="center"/>
      <protection/>
    </xf>
    <xf numFmtId="3" fontId="4" fillId="0" borderId="1" xfId="0" applyNumberFormat="1" applyFont="1" applyBorder="1" applyAlignment="1" applyProtection="1">
      <alignment horizontal="center"/>
      <protection/>
    </xf>
    <xf numFmtId="3" fontId="4" fillId="4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 horizontal="left"/>
      <protection/>
    </xf>
    <xf numFmtId="3" fontId="8" fillId="3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Fill="1" applyBorder="1" applyAlignment="1" applyProtection="1">
      <alignment horizontal="center"/>
      <protection/>
    </xf>
    <xf numFmtId="3" fontId="10" fillId="3" borderId="1" xfId="0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Fill="1" applyBorder="1" applyAlignment="1" applyProtection="1">
      <alignment horizontal="center"/>
      <protection/>
    </xf>
    <xf numFmtId="3" fontId="8" fillId="0" borderId="1" xfId="0" applyNumberFormat="1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0" fillId="0" borderId="1" xfId="15" applyNumberFormat="1" applyFont="1" applyFill="1" applyBorder="1" applyAlignment="1">
      <alignment horizontal="center"/>
    </xf>
    <xf numFmtId="178" fontId="10" fillId="0" borderId="1" xfId="0" applyNumberFormat="1" applyFont="1" applyFill="1" applyBorder="1" applyAlignment="1" applyProtection="1">
      <alignment horizontal="center"/>
      <protection/>
    </xf>
    <xf numFmtId="3" fontId="10" fillId="4" borderId="1" xfId="0" applyNumberFormat="1" applyFont="1" applyFill="1" applyBorder="1" applyAlignment="1" applyProtection="1">
      <alignment horizontal="center"/>
      <protection/>
    </xf>
    <xf numFmtId="3" fontId="11" fillId="0" borderId="1" xfId="0" applyNumberFormat="1" applyFont="1" applyFill="1" applyBorder="1" applyAlignment="1" applyProtection="1">
      <alignment horizontal="center"/>
      <protection/>
    </xf>
    <xf numFmtId="3" fontId="8" fillId="4" borderId="1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 applyProtection="1">
      <alignment horizontal="center"/>
      <protection/>
    </xf>
    <xf numFmtId="3" fontId="8" fillId="5" borderId="1" xfId="0" applyNumberFormat="1" applyFont="1" applyFill="1" applyBorder="1" applyAlignment="1" applyProtection="1">
      <alignment horizontal="center"/>
      <protection/>
    </xf>
    <xf numFmtId="3" fontId="8" fillId="0" borderId="1" xfId="15" applyNumberFormat="1" applyFont="1" applyFill="1" applyBorder="1" applyAlignment="1">
      <alignment horizontal="center"/>
    </xf>
    <xf numFmtId="3" fontId="8" fillId="0" borderId="1" xfId="15" applyNumberFormat="1" applyFont="1" applyFill="1" applyBorder="1" applyAlignment="1" applyProtection="1">
      <alignment horizontal="center"/>
      <protection/>
    </xf>
    <xf numFmtId="178" fontId="10" fillId="0" borderId="1" xfId="15" applyNumberFormat="1" applyFont="1" applyFill="1" applyBorder="1" applyAlignment="1">
      <alignment horizontal="center"/>
    </xf>
    <xf numFmtId="3" fontId="10" fillId="0" borderId="1" xfId="15" applyNumberFormat="1" applyFont="1" applyFill="1" applyBorder="1" applyAlignment="1" applyProtection="1">
      <alignment horizontal="center"/>
      <protection/>
    </xf>
    <xf numFmtId="178" fontId="10" fillId="0" borderId="1" xfId="15" applyNumberFormat="1" applyFont="1" applyFill="1" applyBorder="1" applyAlignment="1" applyProtection="1">
      <alignment horizontal="center"/>
      <protection/>
    </xf>
    <xf numFmtId="4" fontId="10" fillId="0" borderId="1" xfId="15" applyNumberFormat="1" applyFont="1" applyFill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 horizontal="center"/>
      <protection/>
    </xf>
    <xf numFmtId="3" fontId="10" fillId="3" borderId="1" xfId="15" applyNumberFormat="1" applyFont="1" applyFill="1" applyBorder="1" applyAlignment="1" applyProtection="1">
      <alignment horizontal="center"/>
      <protection/>
    </xf>
    <xf numFmtId="3" fontId="10" fillId="4" borderId="1" xfId="15" applyNumberFormat="1" applyFont="1" applyFill="1" applyBorder="1" applyAlignment="1" applyProtection="1">
      <alignment horizontal="center"/>
      <protection/>
    </xf>
    <xf numFmtId="3" fontId="10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 applyProtection="1">
      <alignment horizontal="left"/>
      <protection/>
    </xf>
    <xf numFmtId="3" fontId="10" fillId="0" borderId="1" xfId="0" applyNumberFormat="1" applyFont="1" applyBorder="1" applyAlignment="1" applyProtection="1">
      <alignment horizontal="center"/>
      <protection/>
    </xf>
    <xf numFmtId="3" fontId="8" fillId="0" borderId="1" xfId="0" applyNumberFormat="1" applyFont="1" applyBorder="1" applyAlignment="1" applyProtection="1">
      <alignment horizontal="center"/>
      <protection/>
    </xf>
    <xf numFmtId="3" fontId="12" fillId="5" borderId="1" xfId="0" applyNumberFormat="1" applyFont="1" applyFill="1" applyBorder="1" applyAlignment="1" applyProtection="1">
      <alignment horizontal="left"/>
      <protection/>
    </xf>
    <xf numFmtId="178" fontId="10" fillId="0" borderId="1" xfId="0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 applyProtection="1">
      <alignment horizontal="center"/>
      <protection/>
    </xf>
    <xf numFmtId="3" fontId="16" fillId="0" borderId="1" xfId="0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left"/>
      <protection/>
    </xf>
    <xf numFmtId="3" fontId="10" fillId="0" borderId="0" xfId="15" applyNumberFormat="1" applyFont="1" applyFill="1" applyBorder="1" applyAlignment="1" applyProtection="1">
      <alignment horizontal="center"/>
      <protection/>
    </xf>
    <xf numFmtId="3" fontId="16" fillId="3" borderId="1" xfId="15" applyNumberFormat="1" applyFont="1" applyFill="1" applyBorder="1" applyAlignment="1" applyProtection="1">
      <alignment horizontal="center"/>
      <protection/>
    </xf>
    <xf numFmtId="3" fontId="17" fillId="5" borderId="1" xfId="0" applyNumberFormat="1" applyFont="1" applyFill="1" applyBorder="1" applyAlignment="1" applyProtection="1">
      <alignment horizontal="center"/>
      <protection/>
    </xf>
    <xf numFmtId="3" fontId="15" fillId="5" borderId="1" xfId="0" applyNumberFormat="1" applyFont="1" applyFill="1" applyBorder="1" applyAlignment="1" applyProtection="1">
      <alignment horizontal="left"/>
      <protection/>
    </xf>
    <xf numFmtId="2" fontId="10" fillId="0" borderId="1" xfId="0" applyNumberFormat="1" applyFont="1" applyFill="1" applyBorder="1" applyAlignment="1" applyProtection="1">
      <alignment horizontal="center"/>
      <protection/>
    </xf>
    <xf numFmtId="3" fontId="15" fillId="3" borderId="1" xfId="0" applyNumberFormat="1" applyFont="1" applyFill="1" applyBorder="1" applyAlignment="1" applyProtection="1">
      <alignment horizontal="left"/>
      <protection/>
    </xf>
    <xf numFmtId="3" fontId="16" fillId="0" borderId="1" xfId="15" applyNumberFormat="1" applyFont="1" applyFill="1" applyBorder="1" applyAlignment="1" applyProtection="1">
      <alignment horizontal="center"/>
      <protection/>
    </xf>
    <xf numFmtId="4" fontId="10" fillId="0" borderId="1" xfId="0" applyNumberFormat="1" applyFont="1" applyFill="1" applyBorder="1" applyAlignment="1" applyProtection="1">
      <alignment horizontal="center"/>
      <protection/>
    </xf>
    <xf numFmtId="178" fontId="10" fillId="4" borderId="1" xfId="15" applyNumberFormat="1" applyFont="1" applyFill="1" applyBorder="1" applyAlignment="1" applyProtection="1">
      <alignment horizontal="center"/>
      <protection/>
    </xf>
    <xf numFmtId="3" fontId="4" fillId="4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 applyProtection="1">
      <alignment horizontal="center"/>
      <protection/>
    </xf>
    <xf numFmtId="4" fontId="16" fillId="0" borderId="1" xfId="15" applyNumberFormat="1" applyFont="1" applyFill="1" applyBorder="1" applyAlignment="1" applyProtection="1">
      <alignment horizontal="center"/>
      <protection/>
    </xf>
    <xf numFmtId="3" fontId="16" fillId="3" borderId="1" xfId="15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 applyProtection="1">
      <alignment horizontal="left"/>
      <protection/>
    </xf>
    <xf numFmtId="178" fontId="16" fillId="0" borderId="1" xfId="0" applyNumberFormat="1" applyFont="1" applyFill="1" applyBorder="1" applyAlignment="1" applyProtection="1">
      <alignment horizontal="center"/>
      <protection/>
    </xf>
    <xf numFmtId="178" fontId="16" fillId="0" borderId="1" xfId="15" applyNumberFormat="1" applyFont="1" applyFill="1" applyBorder="1" applyAlignment="1">
      <alignment horizontal="center"/>
    </xf>
    <xf numFmtId="175" fontId="10" fillId="0" borderId="1" xfId="15" applyNumberFormat="1" applyFont="1" applyFill="1" applyBorder="1" applyAlignment="1" applyProtection="1">
      <alignment horizontal="center"/>
      <protection/>
    </xf>
    <xf numFmtId="3" fontId="14" fillId="3" borderId="1" xfId="0" applyNumberFormat="1" applyFont="1" applyFill="1" applyBorder="1" applyAlignment="1" applyProtection="1">
      <alignment horizontal="left"/>
      <protection/>
    </xf>
    <xf numFmtId="3" fontId="14" fillId="2" borderId="1" xfId="0" applyNumberFormat="1" applyFont="1" applyFill="1" applyBorder="1" applyAlignment="1" applyProtection="1">
      <alignment horizontal="left"/>
      <protection/>
    </xf>
    <xf numFmtId="3" fontId="8" fillId="3" borderId="1" xfId="0" applyNumberFormat="1" applyFont="1" applyFill="1" applyBorder="1" applyAlignment="1" applyProtection="1">
      <alignment horizontal="left"/>
      <protection/>
    </xf>
    <xf numFmtId="3" fontId="10" fillId="5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>
      <alignment horizontal="center"/>
    </xf>
    <xf numFmtId="4" fontId="10" fillId="0" borderId="1" xfId="15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 applyProtection="1" quotePrefix="1">
      <alignment horizontal="center"/>
      <protection/>
    </xf>
    <xf numFmtId="3" fontId="10" fillId="0" borderId="1" xfId="15" applyNumberFormat="1" applyFont="1" applyFill="1" applyBorder="1" applyAlignment="1" applyProtection="1" quotePrefix="1">
      <alignment horizontal="center"/>
      <protection/>
    </xf>
    <xf numFmtId="3" fontId="10" fillId="0" borderId="1" xfId="15" applyNumberFormat="1" applyFont="1" applyFill="1" applyBorder="1" applyAlignment="1" quotePrefix="1">
      <alignment horizontal="center"/>
    </xf>
    <xf numFmtId="3" fontId="10" fillId="0" borderId="1" xfId="0" applyNumberFormat="1" applyFont="1" applyFill="1" applyBorder="1" applyAlignment="1" applyProtection="1" quotePrefix="1">
      <alignment horizontal="center"/>
      <protection/>
    </xf>
    <xf numFmtId="175" fontId="10" fillId="0" borderId="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Border="1" applyAlignment="1">
      <alignment horizontal="left"/>
    </xf>
    <xf numFmtId="4" fontId="10" fillId="0" borderId="1" xfId="0" applyNumberFormat="1" applyFont="1" applyFill="1" applyBorder="1" applyAlignment="1">
      <alignment horizontal="center"/>
    </xf>
    <xf numFmtId="3" fontId="18" fillId="3" borderId="1" xfId="0" applyNumberFormat="1" applyFont="1" applyFill="1" applyBorder="1" applyAlignment="1" applyProtection="1">
      <alignment horizontal="left"/>
      <protection/>
    </xf>
    <xf numFmtId="3" fontId="19" fillId="0" borderId="1" xfId="0" applyNumberFormat="1" applyFont="1" applyBorder="1" applyAlignment="1" applyProtection="1">
      <alignment horizontal="left"/>
      <protection/>
    </xf>
    <xf numFmtId="3" fontId="16" fillId="0" borderId="1" xfId="15" applyNumberFormat="1" applyFont="1" applyFill="1" applyBorder="1" applyAlignment="1" quotePrefix="1">
      <alignment horizontal="center"/>
    </xf>
    <xf numFmtId="3" fontId="20" fillId="0" borderId="1" xfId="0" applyNumberFormat="1" applyFont="1" applyBorder="1" applyAlignment="1" applyProtection="1">
      <alignment horizontal="left"/>
      <protection/>
    </xf>
    <xf numFmtId="3" fontId="13" fillId="0" borderId="1" xfId="15" applyNumberFormat="1" applyFont="1" applyFill="1" applyBorder="1" applyAlignment="1" applyProtection="1" quotePrefix="1">
      <alignment horizontal="center"/>
      <protection/>
    </xf>
    <xf numFmtId="3" fontId="21" fillId="3" borderId="1" xfId="0" applyNumberFormat="1" applyFont="1" applyFill="1" applyBorder="1" applyAlignment="1" applyProtection="1">
      <alignment horizontal="left"/>
      <protection/>
    </xf>
    <xf numFmtId="3" fontId="21" fillId="0" borderId="1" xfId="0" applyNumberFormat="1" applyFont="1" applyBorder="1" applyAlignment="1" applyProtection="1">
      <alignment horizontal="left"/>
      <protection/>
    </xf>
    <xf numFmtId="3" fontId="16" fillId="0" borderId="1" xfId="15" applyNumberFormat="1" applyFont="1" applyFill="1" applyBorder="1" applyAlignment="1">
      <alignment horizontal="center"/>
    </xf>
    <xf numFmtId="180" fontId="10" fillId="0" borderId="1" xfId="0" applyNumberFormat="1" applyFont="1" applyFill="1" applyBorder="1" applyAlignment="1" applyProtection="1" quotePrefix="1">
      <alignment horizontal="center"/>
      <protection/>
    </xf>
    <xf numFmtId="3" fontId="22" fillId="0" borderId="1" xfId="0" applyNumberFormat="1" applyFont="1" applyBorder="1" applyAlignment="1" applyProtection="1">
      <alignment horizontal="left"/>
      <protection/>
    </xf>
    <xf numFmtId="3" fontId="16" fillId="0" borderId="1" xfId="15" applyNumberFormat="1" applyFont="1" applyFill="1" applyBorder="1" applyAlignment="1" applyProtection="1" quotePrefix="1">
      <alignment horizontal="center"/>
      <protection/>
    </xf>
    <xf numFmtId="3" fontId="23" fillId="6" borderId="1" xfId="0" applyNumberFormat="1" applyFont="1" applyFill="1" applyBorder="1" applyAlignment="1" applyProtection="1">
      <alignment horizontal="center"/>
      <protection/>
    </xf>
    <xf numFmtId="3" fontId="24" fillId="6" borderId="1" xfId="0" applyNumberFormat="1" applyFont="1" applyFill="1" applyBorder="1" applyAlignment="1" applyProtection="1">
      <alignment horizontal="center"/>
      <protection/>
    </xf>
    <xf numFmtId="3" fontId="8" fillId="5" borderId="1" xfId="0" applyNumberFormat="1" applyFont="1" applyFill="1" applyBorder="1" applyAlignment="1" applyProtection="1">
      <alignment horizontal="left"/>
      <protection/>
    </xf>
    <xf numFmtId="3" fontId="8" fillId="4" borderId="1" xfId="0" applyNumberFormat="1" applyFont="1" applyFill="1" applyBorder="1" applyAlignment="1" applyProtection="1">
      <alignment horizontal="left"/>
      <protection/>
    </xf>
    <xf numFmtId="3" fontId="8" fillId="0" borderId="1" xfId="0" applyNumberFormat="1" applyFont="1" applyFill="1" applyBorder="1" applyAlignment="1" applyProtection="1">
      <alignment horizontal="left"/>
      <protection/>
    </xf>
    <xf numFmtId="3" fontId="6" fillId="4" borderId="0" xfId="0" applyNumberFormat="1" applyFont="1" applyFill="1" applyBorder="1" applyAlignment="1">
      <alignment horizontal="left"/>
    </xf>
    <xf numFmtId="4" fontId="10" fillId="0" borderId="1" xfId="0" applyNumberFormat="1" applyFont="1" applyFill="1" applyBorder="1" applyAlignment="1" applyProtection="1" quotePrefix="1">
      <alignment horizontal="center"/>
      <protection/>
    </xf>
    <xf numFmtId="3" fontId="6" fillId="0" borderId="0" xfId="0" applyNumberFormat="1" applyFont="1" applyBorder="1" applyAlignment="1">
      <alignment horizontal="left"/>
    </xf>
    <xf numFmtId="3" fontId="8" fillId="2" borderId="1" xfId="0" applyNumberFormat="1" applyFont="1" applyFill="1" applyBorder="1" applyAlignment="1" applyProtection="1">
      <alignment horizontal="center"/>
      <protection/>
    </xf>
    <xf numFmtId="3" fontId="8" fillId="0" borderId="1" xfId="15" applyNumberFormat="1" applyFont="1" applyBorder="1" applyAlignment="1" applyProtection="1">
      <alignment horizontal="center"/>
      <protection/>
    </xf>
    <xf numFmtId="3" fontId="19" fillId="0" borderId="1" xfId="0" applyNumberFormat="1" applyFont="1" applyFill="1" applyBorder="1" applyAlignment="1">
      <alignment horizontal="center"/>
    </xf>
    <xf numFmtId="3" fontId="19" fillId="5" borderId="1" xfId="0" applyNumberFormat="1" applyFont="1" applyFill="1" applyBorder="1" applyAlignment="1" applyProtection="1">
      <alignment horizontal="center"/>
      <protection/>
    </xf>
    <xf numFmtId="178" fontId="10" fillId="0" borderId="1" xfId="0" applyNumberFormat="1" applyFont="1" applyFill="1" applyBorder="1" applyAlignment="1" applyProtection="1" quotePrefix="1">
      <alignment horizontal="center"/>
      <protection/>
    </xf>
    <xf numFmtId="180" fontId="10" fillId="0" borderId="1" xfId="15" applyNumberFormat="1" applyFont="1" applyFill="1" applyBorder="1" applyAlignment="1" applyProtection="1">
      <alignment horizontal="center"/>
      <protection/>
    </xf>
    <xf numFmtId="4" fontId="10" fillId="4" borderId="1" xfId="15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 applyProtection="1">
      <alignment horizontal="left"/>
      <protection/>
    </xf>
    <xf numFmtId="3" fontId="8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 applyProtection="1">
      <alignment horizontal="left"/>
      <protection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Fill="1" applyBorder="1" applyAlignment="1" applyProtection="1">
      <alignment horizontal="left"/>
      <protection/>
    </xf>
    <xf numFmtId="3" fontId="4" fillId="0" borderId="1" xfId="0" applyNumberFormat="1" applyFont="1" applyFill="1" applyBorder="1" applyAlignment="1" applyProtection="1">
      <alignment horizontal="left"/>
      <protection/>
    </xf>
    <xf numFmtId="3" fontId="4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 applyProtection="1">
      <alignment horizontal="center"/>
      <protection/>
    </xf>
    <xf numFmtId="0" fontId="8" fillId="2" borderId="1" xfId="0" applyNumberFormat="1" applyFont="1" applyFill="1" applyBorder="1" applyAlignment="1" applyProtection="1">
      <alignment horizontal="center"/>
      <protection/>
    </xf>
    <xf numFmtId="0" fontId="28" fillId="3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3" fontId="27" fillId="0" borderId="1" xfId="0" applyNumberFormat="1" applyFont="1" applyFill="1" applyBorder="1" applyAlignment="1">
      <alignment horizontal="center"/>
    </xf>
    <xf numFmtId="3" fontId="10" fillId="6" borderId="1" xfId="0" applyNumberFormat="1" applyFont="1" applyFill="1" applyBorder="1" applyAlignment="1">
      <alignment horizontal="center"/>
    </xf>
    <xf numFmtId="178" fontId="10" fillId="6" borderId="1" xfId="15" applyNumberFormat="1" applyFont="1" applyFill="1" applyBorder="1" applyAlignment="1" applyProtection="1">
      <alignment horizontal="center"/>
      <protection/>
    </xf>
    <xf numFmtId="3" fontId="8" fillId="6" borderId="1" xfId="15" applyNumberFormat="1" applyFont="1" applyFill="1" applyBorder="1" applyAlignment="1" applyProtection="1" quotePrefix="1">
      <alignment horizontal="center"/>
      <protection/>
    </xf>
    <xf numFmtId="3" fontId="10" fillId="6" borderId="1" xfId="15" applyNumberFormat="1" applyFont="1" applyFill="1" applyBorder="1" applyAlignment="1" applyProtection="1" quotePrefix="1">
      <alignment horizontal="center"/>
      <protection/>
    </xf>
    <xf numFmtId="3" fontId="25" fillId="0" borderId="1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Border="1" applyAlignment="1">
      <alignment horizontal="center"/>
    </xf>
    <xf numFmtId="3" fontId="10" fillId="0" borderId="0" xfId="15" applyNumberFormat="1" applyFont="1" applyFill="1" applyBorder="1" applyAlignment="1" applyProtection="1">
      <alignment horizontal="left"/>
      <protection/>
    </xf>
    <xf numFmtId="3" fontId="10" fillId="6" borderId="1" xfId="15" applyNumberFormat="1" applyFont="1" applyFill="1" applyBorder="1" applyAlignment="1" applyProtection="1">
      <alignment horizontal="center"/>
      <protection/>
    </xf>
    <xf numFmtId="3" fontId="15" fillId="0" borderId="1" xfId="0" applyNumberFormat="1" applyFont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423"/>
  <sheetViews>
    <sheetView showGridLines="0" tabSelected="1" workbookViewId="0" topLeftCell="A344">
      <selection activeCell="F361" sqref="F361"/>
    </sheetView>
  </sheetViews>
  <sheetFormatPr defaultColWidth="8.7109375" defaultRowHeight="15" customHeight="1"/>
  <cols>
    <col min="1" max="1" width="35.28125" style="1" customWidth="1"/>
    <col min="2" max="6" width="11.7109375" style="3" customWidth="1"/>
    <col min="7" max="7" width="12.140625" style="3" customWidth="1"/>
    <col min="8" max="8" width="13.8515625" style="5" customWidth="1"/>
    <col min="9" max="9" width="11.140625" style="1" customWidth="1"/>
    <col min="10" max="10" width="13.140625" style="1" customWidth="1"/>
    <col min="11" max="16384" width="22.00390625" style="1" customWidth="1"/>
  </cols>
  <sheetData>
    <row r="1" ht="15" customHeight="1">
      <c r="H1" s="102"/>
    </row>
    <row r="2" spans="1:8" ht="15" customHeight="1">
      <c r="A2" s="110"/>
      <c r="B2" s="75"/>
      <c r="C2" s="111" t="s">
        <v>0</v>
      </c>
      <c r="D2" s="75"/>
      <c r="E2" s="75"/>
      <c r="F2" s="75"/>
      <c r="G2" s="75"/>
      <c r="H2" s="112"/>
    </row>
    <row r="3" spans="1:8" ht="15" customHeight="1">
      <c r="A3" s="113"/>
      <c r="B3" s="111"/>
      <c r="C3" s="75"/>
      <c r="D3" s="75"/>
      <c r="E3" s="75"/>
      <c r="F3" s="75"/>
      <c r="G3" s="75"/>
      <c r="H3" s="114"/>
    </row>
    <row r="4" spans="1:8" ht="15" customHeight="1">
      <c r="A4" s="110"/>
      <c r="B4" s="110"/>
      <c r="C4" s="111" t="s">
        <v>167</v>
      </c>
      <c r="D4" s="115"/>
      <c r="E4" s="115"/>
      <c r="F4" s="75"/>
      <c r="G4" s="75"/>
      <c r="H4" s="113"/>
    </row>
    <row r="5" spans="1:8" ht="15" customHeight="1">
      <c r="A5" s="110"/>
      <c r="B5" s="110"/>
      <c r="C5" s="111"/>
      <c r="D5" s="116"/>
      <c r="E5" s="115"/>
      <c r="F5" s="75"/>
      <c r="G5" s="117" t="s">
        <v>168</v>
      </c>
      <c r="H5" s="118" t="s">
        <v>175</v>
      </c>
    </row>
    <row r="6" spans="1:8" ht="15" customHeight="1">
      <c r="A6" s="110"/>
      <c r="B6" s="111"/>
      <c r="C6" s="115"/>
      <c r="D6" s="115"/>
      <c r="E6" s="115"/>
      <c r="F6" s="75"/>
      <c r="G6" s="75"/>
      <c r="H6" s="139" t="s">
        <v>229</v>
      </c>
    </row>
    <row r="7" spans="1:8" ht="15" customHeight="1">
      <c r="A7" s="119" t="s">
        <v>85</v>
      </c>
      <c r="B7" s="110"/>
      <c r="C7" s="115"/>
      <c r="D7" s="111" t="s">
        <v>1</v>
      </c>
      <c r="E7" s="75"/>
      <c r="F7" s="14"/>
      <c r="G7" s="14"/>
      <c r="H7" s="120"/>
    </row>
    <row r="8" spans="1:8" ht="15" customHeight="1">
      <c r="A8" s="16"/>
      <c r="B8" s="14"/>
      <c r="C8" s="14"/>
      <c r="D8" s="14"/>
      <c r="E8" s="14"/>
      <c r="F8" s="14"/>
      <c r="G8" s="14"/>
      <c r="H8" s="113"/>
    </row>
    <row r="9" spans="1:8" ht="15" customHeight="1">
      <c r="A9" s="121" t="s">
        <v>75</v>
      </c>
      <c r="B9" s="110"/>
      <c r="C9" s="121" t="s">
        <v>76</v>
      </c>
      <c r="D9" s="122"/>
      <c r="E9" s="122"/>
      <c r="F9" s="123"/>
      <c r="G9" s="123"/>
      <c r="H9" s="113"/>
    </row>
    <row r="10" spans="1:8" ht="15" customHeight="1">
      <c r="A10" s="15"/>
      <c r="B10" s="124"/>
      <c r="C10" s="122"/>
      <c r="D10" s="122"/>
      <c r="E10" s="122"/>
      <c r="F10" s="123"/>
      <c r="G10" s="123"/>
      <c r="H10" s="113"/>
    </row>
    <row r="11" spans="1:8" ht="15" customHeight="1">
      <c r="A11" s="121" t="s">
        <v>77</v>
      </c>
      <c r="B11" s="110"/>
      <c r="C11" s="121" t="s">
        <v>78</v>
      </c>
      <c r="D11" s="122"/>
      <c r="E11" s="122"/>
      <c r="F11" s="123"/>
      <c r="G11" s="123"/>
      <c r="H11" s="113"/>
    </row>
    <row r="12" spans="1:8" ht="15" customHeight="1">
      <c r="A12" s="15"/>
      <c r="B12" s="124"/>
      <c r="C12" s="121"/>
      <c r="D12" s="122"/>
      <c r="E12" s="122"/>
      <c r="F12" s="123"/>
      <c r="G12" s="123"/>
      <c r="H12" s="113"/>
    </row>
    <row r="13" spans="1:8" ht="15" customHeight="1">
      <c r="A13" s="121" t="s">
        <v>79</v>
      </c>
      <c r="B13" s="110"/>
      <c r="C13" s="121" t="s">
        <v>2</v>
      </c>
      <c r="D13" s="122"/>
      <c r="E13" s="122"/>
      <c r="F13" s="123"/>
      <c r="G13" s="123"/>
      <c r="H13" s="113"/>
    </row>
    <row r="14" spans="1:8" ht="15" customHeight="1">
      <c r="A14" s="15"/>
      <c r="B14" s="124"/>
      <c r="C14" s="122"/>
      <c r="D14" s="122"/>
      <c r="E14" s="122"/>
      <c r="F14" s="123"/>
      <c r="G14" s="123"/>
      <c r="H14" s="113"/>
    </row>
    <row r="15" spans="1:8" ht="15" customHeight="1">
      <c r="A15" s="121" t="s">
        <v>80</v>
      </c>
      <c r="B15" s="110"/>
      <c r="C15" s="121" t="s">
        <v>81</v>
      </c>
      <c r="D15" s="122"/>
      <c r="E15" s="122"/>
      <c r="F15" s="123"/>
      <c r="G15" s="123"/>
      <c r="H15" s="113"/>
    </row>
    <row r="16" spans="1:8" ht="15" customHeight="1">
      <c r="A16" s="119"/>
      <c r="B16" s="110"/>
      <c r="C16" s="121" t="s">
        <v>82</v>
      </c>
      <c r="D16" s="122"/>
      <c r="E16" s="122"/>
      <c r="F16" s="123"/>
      <c r="G16" s="123"/>
      <c r="H16" s="113"/>
    </row>
    <row r="17" spans="1:8" ht="15" customHeight="1">
      <c r="A17" s="121" t="s">
        <v>83</v>
      </c>
      <c r="B17" s="110"/>
      <c r="C17" s="121" t="s">
        <v>84</v>
      </c>
      <c r="D17" s="122"/>
      <c r="E17" s="122"/>
      <c r="F17" s="123"/>
      <c r="G17" s="123"/>
      <c r="H17" s="113"/>
    </row>
    <row r="18" spans="1:8" ht="15" customHeight="1">
      <c r="A18" s="121"/>
      <c r="B18" s="110"/>
      <c r="C18" s="121"/>
      <c r="D18" s="122"/>
      <c r="E18" s="122"/>
      <c r="F18" s="123"/>
      <c r="G18" s="123"/>
      <c r="H18" s="113"/>
    </row>
    <row r="19" spans="1:8" s="11" customFormat="1" ht="15" customHeight="1">
      <c r="A19" s="6" t="s">
        <v>72</v>
      </c>
      <c r="B19" s="130"/>
      <c r="C19" s="14"/>
      <c r="D19" s="14"/>
      <c r="E19" s="135"/>
      <c r="F19" s="14"/>
      <c r="G19" s="14"/>
      <c r="H19" s="10" t="s">
        <v>99</v>
      </c>
    </row>
    <row r="20" spans="1:11" s="12" customFormat="1" ht="15" customHeight="1">
      <c r="A20" s="10" t="s">
        <v>3</v>
      </c>
      <c r="B20" s="96" t="s">
        <v>4</v>
      </c>
      <c r="C20" s="95" t="s">
        <v>5</v>
      </c>
      <c r="D20" s="96" t="s">
        <v>6</v>
      </c>
      <c r="E20" s="95" t="s">
        <v>7</v>
      </c>
      <c r="F20" s="95" t="s">
        <v>8</v>
      </c>
      <c r="G20" s="95" t="s">
        <v>9</v>
      </c>
      <c r="H20" s="125">
        <v>2005</v>
      </c>
      <c r="I20" s="126">
        <v>2004</v>
      </c>
      <c r="J20" s="12" t="s">
        <v>173</v>
      </c>
      <c r="K20" s="12" t="s">
        <v>176</v>
      </c>
    </row>
    <row r="21" spans="1:9" s="11" customFormat="1" ht="15" customHeight="1">
      <c r="A21" s="9"/>
      <c r="B21" s="23"/>
      <c r="C21" s="23"/>
      <c r="D21" s="24"/>
      <c r="E21" s="24"/>
      <c r="F21" s="24"/>
      <c r="G21" s="24"/>
      <c r="H21" s="103"/>
      <c r="I21" s="7"/>
    </row>
    <row r="22" spans="1:11" ht="15" customHeight="1">
      <c r="A22" s="84" t="s">
        <v>10</v>
      </c>
      <c r="B22" s="22">
        <f>B24+B28</f>
        <v>421300</v>
      </c>
      <c r="C22" s="22">
        <f>C24+C28</f>
        <v>57600</v>
      </c>
      <c r="D22" s="22"/>
      <c r="E22" s="22">
        <f>E24+E28</f>
        <v>50450</v>
      </c>
      <c r="F22" s="22">
        <f>F24+F28</f>
        <v>307500</v>
      </c>
      <c r="G22" s="22">
        <f>G24+G28</f>
        <v>2119000</v>
      </c>
      <c r="H22" s="22">
        <f>SUM(B22:G22)</f>
        <v>2955850</v>
      </c>
      <c r="I22" s="110">
        <v>2179656</v>
      </c>
      <c r="J22" s="1">
        <f>(H22-I22)/I22*100</f>
        <v>35.610848684379555</v>
      </c>
      <c r="K22" s="82" t="s">
        <v>177</v>
      </c>
    </row>
    <row r="23" spans="1:12" s="5" customFormat="1" ht="15" customHeight="1">
      <c r="A23" s="15" t="s">
        <v>73</v>
      </c>
      <c r="B23" s="25"/>
      <c r="C23" s="22"/>
      <c r="D23" s="26"/>
      <c r="E23" s="27"/>
      <c r="F23" s="26"/>
      <c r="G23" s="26"/>
      <c r="H23" s="22"/>
      <c r="I23" s="38"/>
      <c r="J23" s="1"/>
      <c r="K23" s="137" t="s">
        <v>178</v>
      </c>
      <c r="L23" s="19"/>
    </row>
    <row r="24" spans="1:12" ht="15" customHeight="1">
      <c r="A24" s="46" t="s">
        <v>131</v>
      </c>
      <c r="B24" s="27">
        <v>421300</v>
      </c>
      <c r="C24" s="27">
        <v>45000</v>
      </c>
      <c r="D24" s="77"/>
      <c r="E24" s="80">
        <v>1200</v>
      </c>
      <c r="F24" s="77"/>
      <c r="G24" s="77"/>
      <c r="H24" s="22">
        <f aca="true" t="shared" si="0" ref="H24:H29">SUM(B24:G24)</f>
        <v>467500</v>
      </c>
      <c r="I24" s="38">
        <v>921280</v>
      </c>
      <c r="J24" s="1">
        <f aca="true" t="shared" si="1" ref="J24:J86">(H24-I24)/I24*100</f>
        <v>-49.255383813824245</v>
      </c>
      <c r="K24" s="53"/>
      <c r="L24" s="19"/>
    </row>
    <row r="25" spans="1:12" ht="15" customHeight="1">
      <c r="A25" s="46" t="s">
        <v>164</v>
      </c>
      <c r="B25" s="24">
        <v>646</v>
      </c>
      <c r="C25" s="29">
        <v>100</v>
      </c>
      <c r="D25" s="77"/>
      <c r="E25" s="80">
        <v>1</v>
      </c>
      <c r="F25" s="77"/>
      <c r="G25" s="77"/>
      <c r="H25" s="22">
        <f t="shared" si="0"/>
        <v>747</v>
      </c>
      <c r="I25" s="38">
        <v>969</v>
      </c>
      <c r="J25" s="1">
        <f t="shared" si="1"/>
        <v>-22.910216718266255</v>
      </c>
      <c r="K25" s="53"/>
      <c r="L25" s="19"/>
    </row>
    <row r="26" spans="1:12" ht="15" customHeight="1">
      <c r="A26" s="46" t="s">
        <v>129</v>
      </c>
      <c r="B26" s="24">
        <f>B24/B25</f>
        <v>652.1671826625387</v>
      </c>
      <c r="C26" s="24">
        <f>C24/C25</f>
        <v>450</v>
      </c>
      <c r="D26" s="24"/>
      <c r="E26" s="24">
        <f>E24/E25</f>
        <v>1200</v>
      </c>
      <c r="F26" s="24"/>
      <c r="G26" s="24"/>
      <c r="H26" s="22">
        <f>H24/H25</f>
        <v>625.8366800535475</v>
      </c>
      <c r="I26" s="38">
        <f>I24/I25</f>
        <v>950.7533539731683</v>
      </c>
      <c r="J26" s="1">
        <f t="shared" si="1"/>
        <v>-34.17465450548286</v>
      </c>
      <c r="K26" s="53"/>
      <c r="L26" s="19"/>
    </row>
    <row r="27" spans="1:9" ht="15" customHeight="1">
      <c r="A27" s="47" t="s">
        <v>11</v>
      </c>
      <c r="B27" s="24"/>
      <c r="C27" s="24"/>
      <c r="D27" s="24"/>
      <c r="E27" s="24"/>
      <c r="F27" s="22"/>
      <c r="G27" s="24"/>
      <c r="H27" s="22"/>
      <c r="I27" s="110"/>
    </row>
    <row r="28" spans="1:10" ht="15" customHeight="1">
      <c r="A28" s="46" t="s">
        <v>132</v>
      </c>
      <c r="B28" s="27"/>
      <c r="C28" s="27">
        <v>12600</v>
      </c>
      <c r="D28" s="77"/>
      <c r="E28" s="27">
        <v>49250</v>
      </c>
      <c r="F28" s="27">
        <v>307500</v>
      </c>
      <c r="G28" s="27">
        <v>2119000</v>
      </c>
      <c r="H28" s="22">
        <f t="shared" si="0"/>
        <v>2488350</v>
      </c>
      <c r="I28" s="110">
        <v>1258376</v>
      </c>
      <c r="J28" s="1">
        <f t="shared" si="1"/>
        <v>97.74296394718272</v>
      </c>
    </row>
    <row r="29" spans="1:10" ht="15" customHeight="1">
      <c r="A29" s="46" t="s">
        <v>164</v>
      </c>
      <c r="B29" s="24"/>
      <c r="C29" s="24">
        <v>38</v>
      </c>
      <c r="D29" s="77"/>
      <c r="E29" s="29">
        <v>101</v>
      </c>
      <c r="F29" s="24">
        <v>513</v>
      </c>
      <c r="G29" s="24">
        <v>2119</v>
      </c>
      <c r="H29" s="22">
        <f t="shared" si="0"/>
        <v>2771</v>
      </c>
      <c r="I29" s="110">
        <v>1579</v>
      </c>
      <c r="J29" s="1">
        <f t="shared" si="1"/>
        <v>75.49081697276758</v>
      </c>
    </row>
    <row r="30" spans="1:10" ht="15" customHeight="1">
      <c r="A30" s="46" t="s">
        <v>129</v>
      </c>
      <c r="B30" s="24"/>
      <c r="C30" s="24">
        <f>C28/C29</f>
        <v>331.57894736842104</v>
      </c>
      <c r="D30" s="24"/>
      <c r="E30" s="24">
        <f>E28/E29</f>
        <v>487.6237623762376</v>
      </c>
      <c r="F30" s="24">
        <f>F28/F29</f>
        <v>599.4152046783626</v>
      </c>
      <c r="G30" s="24">
        <f>G28/G29</f>
        <v>1000</v>
      </c>
      <c r="H30" s="22">
        <f>H28/H29</f>
        <v>897.9971129556117</v>
      </c>
      <c r="I30" s="110">
        <f>I28/I29</f>
        <v>796.9449018366055</v>
      </c>
      <c r="J30" s="1">
        <f t="shared" si="1"/>
        <v>12.679949502923671</v>
      </c>
    </row>
    <row r="31" spans="1:9" ht="15" customHeight="1">
      <c r="A31" s="46"/>
      <c r="B31" s="24"/>
      <c r="C31" s="24"/>
      <c r="D31" s="24"/>
      <c r="E31" s="24"/>
      <c r="F31" s="24"/>
      <c r="G31" s="24"/>
      <c r="H31" s="22"/>
      <c r="I31" s="110"/>
    </row>
    <row r="32" spans="1:11" ht="15" customHeight="1">
      <c r="A32" s="71" t="s">
        <v>12</v>
      </c>
      <c r="B32" s="22">
        <f aca="true" t="shared" si="2" ref="B32:G32">B34+B38</f>
        <v>3685900</v>
      </c>
      <c r="C32" s="22">
        <f t="shared" si="2"/>
        <v>568500</v>
      </c>
      <c r="D32" s="22">
        <f t="shared" si="2"/>
        <v>81550</v>
      </c>
      <c r="E32" s="22">
        <f t="shared" si="2"/>
        <v>3116800</v>
      </c>
      <c r="F32" s="22">
        <f t="shared" si="2"/>
        <v>102400</v>
      </c>
      <c r="G32" s="22">
        <f t="shared" si="2"/>
        <v>66400</v>
      </c>
      <c r="H32" s="22">
        <f>SUM(B32:G32)</f>
        <v>7621550</v>
      </c>
      <c r="I32" s="110">
        <v>6629920</v>
      </c>
      <c r="J32" s="1">
        <f t="shared" si="1"/>
        <v>14.956892390858412</v>
      </c>
      <c r="K32" s="82" t="s">
        <v>179</v>
      </c>
    </row>
    <row r="33" spans="1:11" ht="15" customHeight="1">
      <c r="A33" s="47" t="s">
        <v>13</v>
      </c>
      <c r="B33" s="24"/>
      <c r="C33" s="24"/>
      <c r="D33" s="27"/>
      <c r="E33" s="24"/>
      <c r="F33" s="22"/>
      <c r="G33" s="24"/>
      <c r="H33" s="22"/>
      <c r="I33" s="110"/>
      <c r="K33" s="82" t="s">
        <v>224</v>
      </c>
    </row>
    <row r="34" spans="1:10" ht="15" customHeight="1">
      <c r="A34" s="46" t="s">
        <v>131</v>
      </c>
      <c r="B34" s="77"/>
      <c r="C34" s="24"/>
      <c r="D34" s="24">
        <v>27550</v>
      </c>
      <c r="E34" s="51">
        <v>31800</v>
      </c>
      <c r="F34" s="24">
        <v>102400</v>
      </c>
      <c r="G34" s="24">
        <v>66400</v>
      </c>
      <c r="H34" s="22">
        <f aca="true" t="shared" si="3" ref="H34:H39">SUM(B34:G34)</f>
        <v>228150</v>
      </c>
      <c r="I34" s="110">
        <v>1258270</v>
      </c>
      <c r="J34" s="1">
        <f t="shared" si="1"/>
        <v>-81.8679615662775</v>
      </c>
    </row>
    <row r="35" spans="1:10" ht="15" customHeight="1">
      <c r="A35" s="46" t="s">
        <v>164</v>
      </c>
      <c r="B35" s="77"/>
      <c r="C35" s="24"/>
      <c r="D35" s="27">
        <v>29</v>
      </c>
      <c r="E35" s="29">
        <v>27</v>
      </c>
      <c r="F35" s="24">
        <v>143</v>
      </c>
      <c r="G35" s="24">
        <v>83</v>
      </c>
      <c r="H35" s="22">
        <f t="shared" si="3"/>
        <v>282</v>
      </c>
      <c r="I35" s="110">
        <v>1643</v>
      </c>
      <c r="J35" s="1">
        <f t="shared" si="1"/>
        <v>-82.83627510651247</v>
      </c>
    </row>
    <row r="36" spans="1:10" ht="15" customHeight="1">
      <c r="A36" s="46" t="s">
        <v>129</v>
      </c>
      <c r="B36" s="77"/>
      <c r="C36" s="24"/>
      <c r="D36" s="24">
        <f aca="true" t="shared" si="4" ref="D36:I36">D34/D35</f>
        <v>950</v>
      </c>
      <c r="E36" s="24">
        <f t="shared" si="4"/>
        <v>1177.7777777777778</v>
      </c>
      <c r="F36" s="24">
        <f t="shared" si="4"/>
        <v>716.083916083916</v>
      </c>
      <c r="G36" s="24">
        <f t="shared" si="4"/>
        <v>800</v>
      </c>
      <c r="H36" s="22">
        <f t="shared" si="4"/>
        <v>809.0425531914893</v>
      </c>
      <c r="I36" s="110">
        <f t="shared" si="4"/>
        <v>765.8368837492392</v>
      </c>
      <c r="J36" s="1">
        <f t="shared" si="1"/>
        <v>5.641628179454092</v>
      </c>
    </row>
    <row r="37" spans="1:9" ht="15" customHeight="1">
      <c r="A37" s="47" t="s">
        <v>14</v>
      </c>
      <c r="B37" s="77"/>
      <c r="C37" s="24"/>
      <c r="D37" s="24"/>
      <c r="E37" s="24"/>
      <c r="F37" s="24"/>
      <c r="G37" s="24"/>
      <c r="H37" s="22"/>
      <c r="I37" s="110"/>
    </row>
    <row r="38" spans="1:10" ht="15" customHeight="1">
      <c r="A38" s="46" t="s">
        <v>131</v>
      </c>
      <c r="B38" s="24">
        <v>3685900</v>
      </c>
      <c r="C38" s="24">
        <v>568500</v>
      </c>
      <c r="D38" s="24">
        <v>54000</v>
      </c>
      <c r="E38" s="24">
        <v>3085000</v>
      </c>
      <c r="F38" s="77"/>
      <c r="G38" s="77"/>
      <c r="H38" s="22">
        <f t="shared" si="3"/>
        <v>7393400</v>
      </c>
      <c r="I38" s="110">
        <v>5371650</v>
      </c>
      <c r="J38" s="1">
        <f t="shared" si="1"/>
        <v>37.63741122373945</v>
      </c>
    </row>
    <row r="39" spans="1:10" ht="15" customHeight="1">
      <c r="A39" s="46" t="s">
        <v>164</v>
      </c>
      <c r="B39" s="24">
        <v>5420</v>
      </c>
      <c r="C39" s="24">
        <v>1137</v>
      </c>
      <c r="D39" s="24">
        <v>30</v>
      </c>
      <c r="E39" s="24">
        <v>3158</v>
      </c>
      <c r="F39" s="77"/>
      <c r="G39" s="77"/>
      <c r="H39" s="22">
        <f t="shared" si="3"/>
        <v>9745</v>
      </c>
      <c r="I39" s="110">
        <v>9786</v>
      </c>
      <c r="J39" s="1">
        <f t="shared" si="1"/>
        <v>-0.41896586960964644</v>
      </c>
    </row>
    <row r="40" spans="1:10" ht="15" customHeight="1">
      <c r="A40" s="46" t="s">
        <v>129</v>
      </c>
      <c r="B40" s="24">
        <f>B38/B39</f>
        <v>680.0553505535055</v>
      </c>
      <c r="C40" s="24">
        <f>C38/C39</f>
        <v>500</v>
      </c>
      <c r="D40" s="24">
        <f>D38/D39</f>
        <v>1800</v>
      </c>
      <c r="E40" s="24">
        <f>E38/E39</f>
        <v>976.8841038632046</v>
      </c>
      <c r="F40" s="77"/>
      <c r="G40" s="77"/>
      <c r="H40" s="22">
        <f>H38/H39</f>
        <v>758.6865059004617</v>
      </c>
      <c r="I40" s="110">
        <f>I38/I39</f>
        <v>548.9117106069896</v>
      </c>
      <c r="J40" s="1">
        <f t="shared" si="1"/>
        <v>38.21649114782085</v>
      </c>
    </row>
    <row r="41" spans="1:9" ht="15" customHeight="1">
      <c r="A41" s="46"/>
      <c r="B41" s="24"/>
      <c r="C41" s="24" t="s">
        <v>172</v>
      </c>
      <c r="D41" s="24"/>
      <c r="E41" s="24"/>
      <c r="F41" s="24"/>
      <c r="G41" s="27"/>
      <c r="H41" s="26"/>
      <c r="I41" s="110"/>
    </row>
    <row r="42" spans="1:9" ht="15" customHeight="1">
      <c r="A42" s="71" t="s">
        <v>15</v>
      </c>
      <c r="B42" s="24"/>
      <c r="C42" s="22"/>
      <c r="D42" s="24"/>
      <c r="E42" s="26"/>
      <c r="F42" s="24"/>
      <c r="G42" s="24"/>
      <c r="H42" s="25"/>
      <c r="I42" s="110"/>
    </row>
    <row r="43" spans="1:11" ht="15" customHeight="1">
      <c r="A43" s="46" t="s">
        <v>131</v>
      </c>
      <c r="B43" s="77"/>
      <c r="C43" s="24"/>
      <c r="D43" s="77"/>
      <c r="E43" s="51">
        <v>5049000</v>
      </c>
      <c r="F43" s="77"/>
      <c r="G43" s="77"/>
      <c r="H43" s="25">
        <f>E43</f>
        <v>5049000</v>
      </c>
      <c r="I43" s="110">
        <v>5951000</v>
      </c>
      <c r="J43" s="1">
        <f t="shared" si="1"/>
        <v>-15.157116451016636</v>
      </c>
      <c r="K43" s="82" t="s">
        <v>180</v>
      </c>
    </row>
    <row r="44" spans="1:10" ht="15" customHeight="1">
      <c r="A44" s="46" t="s">
        <v>164</v>
      </c>
      <c r="B44" s="77"/>
      <c r="C44" s="24"/>
      <c r="D44" s="77"/>
      <c r="E44" s="24">
        <v>5091</v>
      </c>
      <c r="F44" s="77"/>
      <c r="G44" s="77"/>
      <c r="H44" s="25">
        <f>E44</f>
        <v>5091</v>
      </c>
      <c r="I44" s="110">
        <v>5898</v>
      </c>
      <c r="J44" s="1">
        <f t="shared" si="1"/>
        <v>-13.68260427263479</v>
      </c>
    </row>
    <row r="45" spans="1:10" ht="15" customHeight="1">
      <c r="A45" s="46" t="s">
        <v>129</v>
      </c>
      <c r="B45" s="77"/>
      <c r="C45" s="24"/>
      <c r="D45" s="77"/>
      <c r="E45" s="24">
        <f>E43/E44</f>
        <v>991.7501473187979</v>
      </c>
      <c r="F45" s="77"/>
      <c r="G45" s="77"/>
      <c r="H45" s="25">
        <f>E45</f>
        <v>991.7501473187979</v>
      </c>
      <c r="I45" s="110">
        <f>I43/I44</f>
        <v>1008.9860969820278</v>
      </c>
      <c r="J45" s="1">
        <f t="shared" si="1"/>
        <v>-1.7082445154382466</v>
      </c>
    </row>
    <row r="46" spans="1:9" ht="15" customHeight="1">
      <c r="A46" s="16"/>
      <c r="B46" s="24"/>
      <c r="C46" s="24"/>
      <c r="D46" s="24"/>
      <c r="E46" s="24"/>
      <c r="F46" s="24"/>
      <c r="G46" s="24"/>
      <c r="H46" s="25"/>
      <c r="I46" s="110"/>
    </row>
    <row r="47" spans="1:9" ht="15" customHeight="1">
      <c r="A47" s="71" t="s">
        <v>102</v>
      </c>
      <c r="B47" s="24"/>
      <c r="C47" s="24"/>
      <c r="D47" s="24"/>
      <c r="E47" s="24"/>
      <c r="F47" s="24"/>
      <c r="G47" s="24"/>
      <c r="H47" s="25"/>
      <c r="I47" s="110"/>
    </row>
    <row r="48" spans="1:11" ht="15" customHeight="1">
      <c r="A48" s="44" t="s">
        <v>86</v>
      </c>
      <c r="B48" s="24">
        <v>423200</v>
      </c>
      <c r="C48" s="24">
        <v>43900</v>
      </c>
      <c r="D48" s="77"/>
      <c r="E48" s="80">
        <v>489800</v>
      </c>
      <c r="F48" s="80">
        <v>187800</v>
      </c>
      <c r="G48" s="77"/>
      <c r="H48" s="25">
        <f>SUM(B48:G48)</f>
        <v>1144700</v>
      </c>
      <c r="I48" s="110">
        <v>149000</v>
      </c>
      <c r="J48" s="1">
        <f t="shared" si="1"/>
        <v>668.255033557047</v>
      </c>
      <c r="K48" s="1" t="s">
        <v>222</v>
      </c>
    </row>
    <row r="49" spans="1:11" ht="15" customHeight="1">
      <c r="A49" s="46" t="s">
        <v>164</v>
      </c>
      <c r="B49" s="24">
        <v>605</v>
      </c>
      <c r="C49" s="24">
        <v>97</v>
      </c>
      <c r="D49" s="77"/>
      <c r="E49" s="101">
        <v>376</v>
      </c>
      <c r="F49" s="80">
        <v>313</v>
      </c>
      <c r="G49" s="77"/>
      <c r="H49" s="25">
        <f>SUM(B49:G49)</f>
        <v>1391</v>
      </c>
      <c r="I49" s="110">
        <v>430</v>
      </c>
      <c r="J49" s="1">
        <f t="shared" si="1"/>
        <v>223.48837209302323</v>
      </c>
      <c r="K49" s="82" t="s">
        <v>181</v>
      </c>
    </row>
    <row r="50" spans="1:9" ht="15" customHeight="1">
      <c r="A50" s="16"/>
      <c r="B50" s="24"/>
      <c r="C50" s="24"/>
      <c r="D50" s="24"/>
      <c r="E50" s="24"/>
      <c r="F50" s="24"/>
      <c r="G50" s="24"/>
      <c r="H50" s="25"/>
      <c r="I50" s="110"/>
    </row>
    <row r="51" spans="1:11" ht="15" customHeight="1">
      <c r="A51" s="71" t="s">
        <v>171</v>
      </c>
      <c r="B51" s="22">
        <f aca="true" t="shared" si="5" ref="B51:G51">B53+B57</f>
        <v>8692920</v>
      </c>
      <c r="C51" s="22">
        <f t="shared" si="5"/>
        <v>14005720</v>
      </c>
      <c r="D51" s="22">
        <f t="shared" si="5"/>
        <v>425839</v>
      </c>
      <c r="E51" s="22">
        <f t="shared" si="5"/>
        <v>42527800</v>
      </c>
      <c r="F51" s="22">
        <f t="shared" si="5"/>
        <v>1996500</v>
      </c>
      <c r="G51" s="22">
        <f t="shared" si="5"/>
        <v>8727646</v>
      </c>
      <c r="H51" s="22">
        <f>SUM(B51:G51)</f>
        <v>76376425</v>
      </c>
      <c r="I51" s="110">
        <v>67150300</v>
      </c>
      <c r="J51" s="1">
        <f t="shared" si="1"/>
        <v>13.739514194277614</v>
      </c>
      <c r="K51" s="82" t="s">
        <v>182</v>
      </c>
    </row>
    <row r="52" spans="1:11" ht="15" customHeight="1">
      <c r="A52" s="47" t="s">
        <v>16</v>
      </c>
      <c r="B52" s="27"/>
      <c r="C52" s="27"/>
      <c r="D52" s="27"/>
      <c r="E52" s="27"/>
      <c r="F52" s="27"/>
      <c r="G52" s="27"/>
      <c r="H52" s="22"/>
      <c r="I52" s="110"/>
      <c r="K52" s="82" t="s">
        <v>225</v>
      </c>
    </row>
    <row r="53" spans="1:10" ht="15" customHeight="1">
      <c r="A53" s="46" t="s">
        <v>133</v>
      </c>
      <c r="B53" s="28"/>
      <c r="C53" s="28">
        <v>14640</v>
      </c>
      <c r="D53" s="28">
        <v>188258</v>
      </c>
      <c r="E53" s="28">
        <v>148900</v>
      </c>
      <c r="F53" s="28">
        <v>1996500</v>
      </c>
      <c r="G53" s="28">
        <v>8727646</v>
      </c>
      <c r="H53" s="22">
        <f>SUM(B53:G53)</f>
        <v>11075944</v>
      </c>
      <c r="I53" s="110">
        <v>7569700</v>
      </c>
      <c r="J53" s="1">
        <f t="shared" si="1"/>
        <v>46.31945783848765</v>
      </c>
    </row>
    <row r="54" spans="1:10" ht="15" customHeight="1">
      <c r="A54" s="46" t="s">
        <v>165</v>
      </c>
      <c r="B54" s="24"/>
      <c r="C54" s="24">
        <v>10</v>
      </c>
      <c r="D54" s="24">
        <v>113</v>
      </c>
      <c r="E54" s="24">
        <v>155</v>
      </c>
      <c r="F54" s="24">
        <v>1815</v>
      </c>
      <c r="G54" s="24">
        <v>4846</v>
      </c>
      <c r="H54" s="22">
        <f>SUM(B54:G54)</f>
        <v>6939</v>
      </c>
      <c r="I54" s="110">
        <v>5081</v>
      </c>
      <c r="J54" s="1">
        <f t="shared" si="1"/>
        <v>36.567604802204286</v>
      </c>
    </row>
    <row r="55" spans="1:10" ht="15" customHeight="1">
      <c r="A55" s="46" t="s">
        <v>129</v>
      </c>
      <c r="B55" s="24"/>
      <c r="C55" s="24">
        <f aca="true" t="shared" si="6" ref="C55:I55">C53/C54</f>
        <v>1464</v>
      </c>
      <c r="D55" s="24">
        <f t="shared" si="6"/>
        <v>1666</v>
      </c>
      <c r="E55" s="24">
        <f t="shared" si="6"/>
        <v>960.6451612903226</v>
      </c>
      <c r="F55" s="24">
        <f t="shared" si="6"/>
        <v>1100</v>
      </c>
      <c r="G55" s="24">
        <f t="shared" si="6"/>
        <v>1801</v>
      </c>
      <c r="H55" s="22">
        <f t="shared" si="6"/>
        <v>1596.1873468799538</v>
      </c>
      <c r="I55" s="110">
        <f t="shared" si="6"/>
        <v>1489.8051564652628</v>
      </c>
      <c r="J55" s="1">
        <f t="shared" si="1"/>
        <v>7.140678091563005</v>
      </c>
    </row>
    <row r="56" spans="1:9" ht="15" customHeight="1">
      <c r="A56" s="47" t="s">
        <v>19</v>
      </c>
      <c r="B56" s="24"/>
      <c r="C56" s="24"/>
      <c r="D56" s="24"/>
      <c r="E56" s="24"/>
      <c r="F56" s="24"/>
      <c r="G56" s="24"/>
      <c r="H56" s="22"/>
      <c r="I56" s="110"/>
    </row>
    <row r="57" spans="1:10" ht="15" customHeight="1">
      <c r="A57" s="46" t="s">
        <v>17</v>
      </c>
      <c r="B57" s="28">
        <v>8692920</v>
      </c>
      <c r="C57" s="28">
        <v>13991080</v>
      </c>
      <c r="D57" s="28">
        <v>237581</v>
      </c>
      <c r="E57" s="28">
        <v>42378900</v>
      </c>
      <c r="F57" s="77"/>
      <c r="G57" s="77"/>
      <c r="H57" s="22">
        <f>SUM(B57:G57)</f>
        <v>65300481</v>
      </c>
      <c r="I57" s="110">
        <v>59580600</v>
      </c>
      <c r="J57" s="1">
        <f t="shared" si="1"/>
        <v>9.600240682369765</v>
      </c>
    </row>
    <row r="58" spans="1:10" ht="15" customHeight="1">
      <c r="A58" s="46" t="s">
        <v>165</v>
      </c>
      <c r="B58" s="24">
        <v>4527</v>
      </c>
      <c r="C58" s="24">
        <v>4564</v>
      </c>
      <c r="D58" s="24">
        <v>104</v>
      </c>
      <c r="E58" s="24">
        <v>13157</v>
      </c>
      <c r="F58" s="77"/>
      <c r="G58" s="77"/>
      <c r="H58" s="22">
        <f>SUM(B58:G58)</f>
        <v>22352</v>
      </c>
      <c r="I58" s="110">
        <v>26335</v>
      </c>
      <c r="J58" s="1">
        <f t="shared" si="1"/>
        <v>-15.124359217771028</v>
      </c>
    </row>
    <row r="59" spans="1:10" ht="15" customHeight="1">
      <c r="A59" s="46" t="s">
        <v>129</v>
      </c>
      <c r="B59" s="24">
        <f>B57/B58</f>
        <v>1920.2385685884692</v>
      </c>
      <c r="C59" s="24">
        <f>C57/C58</f>
        <v>3065.5302366345313</v>
      </c>
      <c r="D59" s="24">
        <f>D57/D58</f>
        <v>2284.4326923076924</v>
      </c>
      <c r="E59" s="24">
        <f>E57/E58</f>
        <v>3221.0154290491755</v>
      </c>
      <c r="F59" s="77"/>
      <c r="G59" s="77"/>
      <c r="H59" s="22">
        <f>H57/H58</f>
        <v>2921.460316750179</v>
      </c>
      <c r="I59" s="110">
        <f>I57/I58</f>
        <v>2262.41123979495</v>
      </c>
      <c r="J59" s="1">
        <f t="shared" si="1"/>
        <v>29.130383785352894</v>
      </c>
    </row>
    <row r="60" spans="1:9" ht="15" customHeight="1">
      <c r="A60" s="46"/>
      <c r="B60" s="24"/>
      <c r="C60" s="24"/>
      <c r="D60" s="24"/>
      <c r="E60" s="24"/>
      <c r="F60" s="24"/>
      <c r="G60" s="27"/>
      <c r="H60" s="22"/>
      <c r="I60" s="110"/>
    </row>
    <row r="61" spans="1:11" ht="15" customHeight="1">
      <c r="A61" s="20" t="s">
        <v>150</v>
      </c>
      <c r="B61" s="24">
        <f aca="true" t="shared" si="7" ref="B61:G61">B63+B67</f>
        <v>4845280</v>
      </c>
      <c r="C61" s="24">
        <f t="shared" si="7"/>
        <v>350000</v>
      </c>
      <c r="D61" s="24">
        <f t="shared" si="7"/>
        <v>0</v>
      </c>
      <c r="E61" s="24">
        <f t="shared" si="7"/>
        <v>6666550</v>
      </c>
      <c r="F61" s="24">
        <f t="shared" si="7"/>
        <v>1967900</v>
      </c>
      <c r="G61" s="24">
        <f t="shared" si="7"/>
        <v>13937400</v>
      </c>
      <c r="H61" s="22">
        <f>SUM(B61:G61)</f>
        <v>27767130</v>
      </c>
      <c r="I61" s="110">
        <v>10783380</v>
      </c>
      <c r="J61" s="1">
        <f t="shared" si="1"/>
        <v>157.4993183955309</v>
      </c>
      <c r="K61" s="1" t="s">
        <v>183</v>
      </c>
    </row>
    <row r="62" spans="1:11" ht="15" customHeight="1">
      <c r="A62" s="47" t="s">
        <v>16</v>
      </c>
      <c r="B62" s="77"/>
      <c r="C62" s="24"/>
      <c r="D62" s="24"/>
      <c r="E62" s="24"/>
      <c r="F62" s="24"/>
      <c r="G62" s="27"/>
      <c r="H62" s="22"/>
      <c r="I62" s="110"/>
      <c r="K62" s="82" t="s">
        <v>184</v>
      </c>
    </row>
    <row r="63" spans="1:11" ht="15" customHeight="1">
      <c r="A63" s="46" t="s">
        <v>133</v>
      </c>
      <c r="B63" s="77">
        <v>2800</v>
      </c>
      <c r="C63" s="24"/>
      <c r="D63" s="77"/>
      <c r="E63" s="80">
        <v>808150</v>
      </c>
      <c r="F63" s="24">
        <v>1967900</v>
      </c>
      <c r="G63" s="80">
        <v>13937400</v>
      </c>
      <c r="H63" s="22">
        <f>SUM(B63:G63)</f>
        <v>16716250</v>
      </c>
      <c r="I63" s="110">
        <v>8186000</v>
      </c>
      <c r="J63" s="1">
        <f t="shared" si="1"/>
        <v>104.20535059858295</v>
      </c>
      <c r="K63" s="82" t="s">
        <v>185</v>
      </c>
    </row>
    <row r="64" spans="1:10" ht="15" customHeight="1">
      <c r="A64" s="46" t="s">
        <v>164</v>
      </c>
      <c r="B64" s="77">
        <v>2</v>
      </c>
      <c r="C64" s="24"/>
      <c r="D64" s="77"/>
      <c r="E64" s="80">
        <v>942</v>
      </c>
      <c r="F64" s="24">
        <v>1789</v>
      </c>
      <c r="G64" s="80">
        <v>7743</v>
      </c>
      <c r="H64" s="22">
        <f>SUM(B64:G64)</f>
        <v>10476</v>
      </c>
      <c r="I64" s="110">
        <v>5112</v>
      </c>
      <c r="J64" s="1">
        <f t="shared" si="1"/>
        <v>104.92957746478872</v>
      </c>
    </row>
    <row r="65" spans="1:10" ht="15" customHeight="1">
      <c r="A65" s="46" t="s">
        <v>129</v>
      </c>
      <c r="B65" s="77">
        <f>B63/B64</f>
        <v>1400</v>
      </c>
      <c r="C65" s="77"/>
      <c r="D65" s="77"/>
      <c r="E65" s="80">
        <f>E63/E64</f>
        <v>857.9087048832272</v>
      </c>
      <c r="F65" s="77">
        <f>F63/F64</f>
        <v>1100</v>
      </c>
      <c r="G65" s="77">
        <f>G63/G64</f>
        <v>1800</v>
      </c>
      <c r="H65" s="22">
        <f>H63/H64</f>
        <v>1595.6710576555938</v>
      </c>
      <c r="I65" s="110">
        <f>I63/I64</f>
        <v>1601.3302034428796</v>
      </c>
      <c r="J65" s="1">
        <f t="shared" si="1"/>
        <v>-0.35340280069148255</v>
      </c>
    </row>
    <row r="66" spans="1:9" ht="15" customHeight="1">
      <c r="A66" s="47" t="s">
        <v>19</v>
      </c>
      <c r="B66" s="77"/>
      <c r="C66" s="24"/>
      <c r="D66" s="24"/>
      <c r="E66" s="24"/>
      <c r="F66" s="24"/>
      <c r="G66" s="27"/>
      <c r="H66" s="22"/>
      <c r="I66" s="110"/>
    </row>
    <row r="67" spans="1:10" ht="15" customHeight="1">
      <c r="A67" s="46" t="s">
        <v>17</v>
      </c>
      <c r="B67" s="77">
        <v>4842480</v>
      </c>
      <c r="C67" s="24">
        <v>350000</v>
      </c>
      <c r="D67" s="77"/>
      <c r="E67" s="80">
        <v>5858400</v>
      </c>
      <c r="F67" s="77"/>
      <c r="G67" s="77"/>
      <c r="H67" s="22">
        <f>SUM(B67:G67)</f>
        <v>11050880</v>
      </c>
      <c r="I67" s="110">
        <v>2597380</v>
      </c>
      <c r="J67" s="1">
        <f t="shared" si="1"/>
        <v>325.46258152445927</v>
      </c>
    </row>
    <row r="68" spans="1:10" ht="15" customHeight="1">
      <c r="A68" s="46" t="s">
        <v>164</v>
      </c>
      <c r="B68" s="77">
        <v>2533</v>
      </c>
      <c r="C68" s="24">
        <v>191</v>
      </c>
      <c r="D68" s="77"/>
      <c r="E68" s="80">
        <v>2053</v>
      </c>
      <c r="F68" s="77"/>
      <c r="G68" s="77"/>
      <c r="H68" s="22">
        <f>SUM(B68:G68)</f>
        <v>4777</v>
      </c>
      <c r="I68" s="110">
        <v>3026</v>
      </c>
      <c r="J68" s="1">
        <f t="shared" si="1"/>
        <v>57.865168539325836</v>
      </c>
    </row>
    <row r="69" spans="1:10" ht="15" customHeight="1">
      <c r="A69" s="46" t="s">
        <v>129</v>
      </c>
      <c r="B69" s="77">
        <f>B67/B68</f>
        <v>1911.7568101065929</v>
      </c>
      <c r="C69" s="77">
        <f>C67/C68</f>
        <v>1832.4607329842931</v>
      </c>
      <c r="D69" s="77"/>
      <c r="E69" s="80">
        <f>E67/E68</f>
        <v>2853.5801266439357</v>
      </c>
      <c r="F69" s="77"/>
      <c r="G69" s="77"/>
      <c r="H69" s="26">
        <f>H67/H68</f>
        <v>2313.351475821645</v>
      </c>
      <c r="I69" s="110">
        <f>I67/I68</f>
        <v>858.354263053536</v>
      </c>
      <c r="J69" s="1">
        <f t="shared" si="1"/>
        <v>169.51010502261119</v>
      </c>
    </row>
    <row r="70" spans="1:9" ht="15" customHeight="1">
      <c r="A70" s="46"/>
      <c r="B70" s="24"/>
      <c r="C70" s="24"/>
      <c r="D70" s="24"/>
      <c r="E70" s="24"/>
      <c r="F70" s="24"/>
      <c r="G70" s="27"/>
      <c r="H70" s="26"/>
      <c r="I70" s="110"/>
    </row>
    <row r="71" spans="1:9" ht="15" customHeight="1">
      <c r="A71" s="46"/>
      <c r="B71" s="7"/>
      <c r="C71" s="8"/>
      <c r="D71" s="14"/>
      <c r="E71" s="18"/>
      <c r="F71" s="14"/>
      <c r="G71" s="14"/>
      <c r="H71" s="10" t="s">
        <v>99</v>
      </c>
      <c r="I71" s="110"/>
    </row>
    <row r="72" spans="1:9" ht="15" customHeight="1">
      <c r="A72" s="46"/>
      <c r="B72" s="21" t="s">
        <v>4</v>
      </c>
      <c r="C72" s="21" t="s">
        <v>5</v>
      </c>
      <c r="D72" s="22" t="s">
        <v>6</v>
      </c>
      <c r="E72" s="22" t="s">
        <v>7</v>
      </c>
      <c r="F72" s="22" t="s">
        <v>8</v>
      </c>
      <c r="G72" s="22" t="s">
        <v>9</v>
      </c>
      <c r="H72" s="103">
        <v>2005</v>
      </c>
      <c r="I72" s="113">
        <v>2004</v>
      </c>
    </row>
    <row r="73" spans="1:10" s="5" customFormat="1" ht="15" customHeight="1">
      <c r="A73" s="71" t="s">
        <v>20</v>
      </c>
      <c r="B73" s="22"/>
      <c r="C73" s="22"/>
      <c r="D73" s="22"/>
      <c r="E73" s="22"/>
      <c r="F73" s="22"/>
      <c r="G73" s="22"/>
      <c r="H73" s="22"/>
      <c r="I73" s="113"/>
      <c r="J73" s="1"/>
    </row>
    <row r="74" spans="1:11" s="5" customFormat="1" ht="15" customHeight="1">
      <c r="A74" s="71"/>
      <c r="B74" s="22"/>
      <c r="C74" s="22">
        <f>C76+C80+C84</f>
        <v>29909500</v>
      </c>
      <c r="D74" s="22">
        <f>D76+D80+D84</f>
        <v>1630000</v>
      </c>
      <c r="E74" s="22">
        <f>E76+E80+E84</f>
        <v>2043000</v>
      </c>
      <c r="F74" s="22">
        <f>F76+F80+F84</f>
        <v>11000</v>
      </c>
      <c r="G74" s="22">
        <f>G76+G80+G84</f>
        <v>5559394</v>
      </c>
      <c r="H74" s="22">
        <f>SUM(B74:G74)</f>
        <v>39152894</v>
      </c>
      <c r="I74" s="113">
        <v>23017939</v>
      </c>
      <c r="J74" s="1">
        <f t="shared" si="1"/>
        <v>70.09730541035842</v>
      </c>
      <c r="K74" s="82" t="s">
        <v>186</v>
      </c>
    </row>
    <row r="75" spans="1:11" ht="15" customHeight="1">
      <c r="A75" s="47" t="s">
        <v>16</v>
      </c>
      <c r="B75" s="24"/>
      <c r="C75" s="27"/>
      <c r="D75" s="24"/>
      <c r="E75" s="24"/>
      <c r="F75" s="24"/>
      <c r="G75" s="24"/>
      <c r="H75" s="22"/>
      <c r="I75" s="110"/>
      <c r="K75" s="82" t="s">
        <v>187</v>
      </c>
    </row>
    <row r="76" spans="1:11" ht="15" customHeight="1">
      <c r="A76" s="46" t="s">
        <v>17</v>
      </c>
      <c r="B76" s="77"/>
      <c r="C76" s="77"/>
      <c r="D76" s="28">
        <v>30000</v>
      </c>
      <c r="E76" s="77"/>
      <c r="F76" s="28">
        <f>F77*F78</f>
        <v>11000</v>
      </c>
      <c r="G76" s="28">
        <v>1646720</v>
      </c>
      <c r="H76" s="22">
        <f aca="true" t="shared" si="8" ref="H76:H85">SUM(B76:G76)</f>
        <v>1687720</v>
      </c>
      <c r="I76" s="110">
        <v>1250811</v>
      </c>
      <c r="J76" s="1">
        <f t="shared" si="1"/>
        <v>34.93005737877265</v>
      </c>
      <c r="K76" s="82" t="s">
        <v>188</v>
      </c>
    </row>
    <row r="77" spans="1:11" ht="15" customHeight="1">
      <c r="A77" s="46" t="s">
        <v>164</v>
      </c>
      <c r="B77" s="77"/>
      <c r="C77" s="77"/>
      <c r="D77" s="29">
        <v>20</v>
      </c>
      <c r="E77" s="77"/>
      <c r="F77" s="24">
        <v>5</v>
      </c>
      <c r="G77" s="24">
        <v>828</v>
      </c>
      <c r="H77" s="22">
        <f t="shared" si="8"/>
        <v>853</v>
      </c>
      <c r="I77" s="110">
        <v>748</v>
      </c>
      <c r="J77" s="1">
        <f t="shared" si="1"/>
        <v>14.037433155080215</v>
      </c>
      <c r="K77" s="82" t="s">
        <v>189</v>
      </c>
    </row>
    <row r="78" spans="1:10" ht="15" customHeight="1">
      <c r="A78" s="46" t="s">
        <v>129</v>
      </c>
      <c r="B78" s="77"/>
      <c r="C78" s="77"/>
      <c r="D78" s="24">
        <f>D76/D77</f>
        <v>1500</v>
      </c>
      <c r="E78" s="77"/>
      <c r="F78" s="24">
        <v>2200</v>
      </c>
      <c r="G78" s="24">
        <f>G76/G77</f>
        <v>1988.792270531401</v>
      </c>
      <c r="H78" s="22">
        <f>H76/H77</f>
        <v>1978.5697538100821</v>
      </c>
      <c r="I78" s="110">
        <f>I76/I77</f>
        <v>1672.207219251337</v>
      </c>
      <c r="J78" s="1">
        <f t="shared" si="1"/>
        <v>18.32084750213593</v>
      </c>
    </row>
    <row r="79" spans="1:9" ht="15" customHeight="1">
      <c r="A79" s="47" t="s">
        <v>19</v>
      </c>
      <c r="B79" s="24"/>
      <c r="C79" s="24"/>
      <c r="D79" s="24"/>
      <c r="E79" s="27"/>
      <c r="F79" s="24"/>
      <c r="G79" s="27"/>
      <c r="H79" s="22"/>
      <c r="I79" s="110"/>
    </row>
    <row r="80" spans="1:10" ht="15" customHeight="1">
      <c r="A80" s="46" t="s">
        <v>17</v>
      </c>
      <c r="B80" s="77"/>
      <c r="C80" s="77">
        <v>19483000</v>
      </c>
      <c r="D80" s="27">
        <v>1600000</v>
      </c>
      <c r="E80" s="27">
        <v>243000</v>
      </c>
      <c r="F80" s="27"/>
      <c r="G80" s="27">
        <v>3857674</v>
      </c>
      <c r="H80" s="22">
        <f t="shared" si="8"/>
        <v>25183674</v>
      </c>
      <c r="I80" s="110">
        <v>14407128</v>
      </c>
      <c r="J80" s="1">
        <f t="shared" si="1"/>
        <v>74.80009895101925</v>
      </c>
    </row>
    <row r="81" spans="1:10" ht="15" customHeight="1">
      <c r="A81" s="46" t="s">
        <v>164</v>
      </c>
      <c r="B81" s="77"/>
      <c r="C81" s="77">
        <v>4310</v>
      </c>
      <c r="D81" s="24">
        <v>450</v>
      </c>
      <c r="E81" s="24">
        <v>135</v>
      </c>
      <c r="F81" s="24"/>
      <c r="G81" s="24">
        <v>1488</v>
      </c>
      <c r="H81" s="22">
        <f t="shared" si="8"/>
        <v>6383</v>
      </c>
      <c r="I81" s="110">
        <v>5398</v>
      </c>
      <c r="J81" s="1">
        <f t="shared" si="1"/>
        <v>18.24749907373101</v>
      </c>
    </row>
    <row r="82" spans="1:10" ht="15" customHeight="1">
      <c r="A82" s="46" t="s">
        <v>129</v>
      </c>
      <c r="B82" s="77"/>
      <c r="C82" s="77">
        <f>C80/C81</f>
        <v>4520.417633410673</v>
      </c>
      <c r="D82" s="24">
        <f>D80/D81</f>
        <v>3555.5555555555557</v>
      </c>
      <c r="E82" s="24">
        <f>E80/E81</f>
        <v>1800</v>
      </c>
      <c r="F82" s="24"/>
      <c r="G82" s="24">
        <f>G80/G81</f>
        <v>2592.5228494623657</v>
      </c>
      <c r="H82" s="22">
        <f>H80/H81</f>
        <v>3945.429108569638</v>
      </c>
      <c r="I82" s="110">
        <v>2669</v>
      </c>
      <c r="J82" s="1">
        <f t="shared" si="1"/>
        <v>47.824245356674346</v>
      </c>
    </row>
    <row r="83" spans="1:9" ht="15" customHeight="1">
      <c r="A83" s="47" t="s">
        <v>100</v>
      </c>
      <c r="B83" s="24"/>
      <c r="C83" s="27"/>
      <c r="D83" s="24"/>
      <c r="E83" s="24"/>
      <c r="F83" s="24"/>
      <c r="G83" s="24"/>
      <c r="H83" s="22"/>
      <c r="I83" s="110"/>
    </row>
    <row r="84" spans="1:10" ht="15" customHeight="1">
      <c r="A84" s="46" t="s">
        <v>101</v>
      </c>
      <c r="B84" s="77"/>
      <c r="C84" s="77">
        <v>10426500</v>
      </c>
      <c r="D84" s="77"/>
      <c r="E84" s="80">
        <v>1800000</v>
      </c>
      <c r="F84" s="77"/>
      <c r="G84" s="77">
        <v>55000</v>
      </c>
      <c r="H84" s="22">
        <f t="shared" si="8"/>
        <v>12281500</v>
      </c>
      <c r="I84" s="110">
        <v>7360000</v>
      </c>
      <c r="J84" s="1">
        <f t="shared" si="1"/>
        <v>66.86820652173913</v>
      </c>
    </row>
    <row r="85" spans="1:10" ht="15" customHeight="1">
      <c r="A85" s="46" t="s">
        <v>87</v>
      </c>
      <c r="B85" s="77"/>
      <c r="C85" s="77">
        <v>1790</v>
      </c>
      <c r="D85" s="77"/>
      <c r="E85" s="80">
        <v>300</v>
      </c>
      <c r="F85" s="77"/>
      <c r="G85" s="77">
        <v>10</v>
      </c>
      <c r="H85" s="22">
        <f t="shared" si="8"/>
        <v>2100</v>
      </c>
      <c r="I85" s="110">
        <v>1600</v>
      </c>
      <c r="J85" s="1">
        <f t="shared" si="1"/>
        <v>31.25</v>
      </c>
    </row>
    <row r="86" spans="1:10" ht="15" customHeight="1">
      <c r="A86" s="46" t="s">
        <v>129</v>
      </c>
      <c r="B86" s="77"/>
      <c r="C86" s="77">
        <f>C84/C85</f>
        <v>5824.860335195531</v>
      </c>
      <c r="D86" s="77"/>
      <c r="E86" s="80">
        <f>E84/E85</f>
        <v>6000</v>
      </c>
      <c r="F86" s="77"/>
      <c r="G86" s="77">
        <f>G84/G85</f>
        <v>5500</v>
      </c>
      <c r="H86" s="22">
        <f>H84/H85</f>
        <v>5848.333333333333</v>
      </c>
      <c r="I86" s="110">
        <v>4600</v>
      </c>
      <c r="J86" s="1">
        <f t="shared" si="1"/>
        <v>27.137681159420286</v>
      </c>
    </row>
    <row r="87" spans="1:9" ht="15" customHeight="1">
      <c r="A87" s="46"/>
      <c r="B87" s="24"/>
      <c r="C87" s="27"/>
      <c r="D87" s="24"/>
      <c r="E87" s="24"/>
      <c r="F87" s="24"/>
      <c r="G87" s="24"/>
      <c r="H87" s="22"/>
      <c r="I87" s="110"/>
    </row>
    <row r="88" spans="1:9" ht="15" customHeight="1">
      <c r="A88" s="46"/>
      <c r="B88" s="24"/>
      <c r="C88" s="27"/>
      <c r="D88" s="24"/>
      <c r="E88" s="24"/>
      <c r="F88" s="24"/>
      <c r="G88" s="24"/>
      <c r="H88" s="22"/>
      <c r="I88" s="110"/>
    </row>
    <row r="89" spans="1:9" ht="15" customHeight="1">
      <c r="A89" s="71" t="s">
        <v>21</v>
      </c>
      <c r="B89" s="22"/>
      <c r="C89" s="22"/>
      <c r="D89" s="22"/>
      <c r="E89" s="22"/>
      <c r="F89" s="22"/>
      <c r="G89" s="22"/>
      <c r="H89" s="22"/>
      <c r="I89" s="110"/>
    </row>
    <row r="90" spans="1:11" ht="15" customHeight="1">
      <c r="A90" s="46" t="s">
        <v>125</v>
      </c>
      <c r="B90" s="24">
        <v>750000</v>
      </c>
      <c r="C90" s="24">
        <v>13730000</v>
      </c>
      <c r="D90" s="24"/>
      <c r="E90" s="24">
        <v>421100</v>
      </c>
      <c r="F90" s="24"/>
      <c r="G90" s="24"/>
      <c r="H90" s="22">
        <f>SUM(B90:G90)</f>
        <v>14901100</v>
      </c>
      <c r="I90" s="110">
        <v>17954000</v>
      </c>
      <c r="J90" s="1">
        <f>(H90-I90)/I90*100</f>
        <v>-17.00401024841261</v>
      </c>
      <c r="K90" s="82" t="s">
        <v>223</v>
      </c>
    </row>
    <row r="91" spans="1:11" ht="15" customHeight="1">
      <c r="A91" s="46" t="s">
        <v>164</v>
      </c>
      <c r="B91" s="24">
        <v>473</v>
      </c>
      <c r="C91" s="24">
        <v>7200</v>
      </c>
      <c r="D91" s="24"/>
      <c r="E91" s="24">
        <v>213</v>
      </c>
      <c r="F91" s="24"/>
      <c r="G91" s="24"/>
      <c r="H91" s="22">
        <f>SUM(B91:G91)</f>
        <v>7886</v>
      </c>
      <c r="I91" s="110">
        <v>9016</v>
      </c>
      <c r="J91" s="1">
        <f>(H91-I91)/I91*100</f>
        <v>-12.533274179236912</v>
      </c>
      <c r="K91" s="82" t="s">
        <v>190</v>
      </c>
    </row>
    <row r="92" spans="1:10" ht="15" customHeight="1">
      <c r="A92" s="46" t="s">
        <v>129</v>
      </c>
      <c r="B92" s="24">
        <f>B90/B91</f>
        <v>1585.6236786469344</v>
      </c>
      <c r="C92" s="24">
        <f>C90/C91</f>
        <v>1906.9444444444443</v>
      </c>
      <c r="D92" s="24"/>
      <c r="E92" s="24">
        <f>E90/E91</f>
        <v>1976.9953051643192</v>
      </c>
      <c r="F92" s="24"/>
      <c r="G92" s="24"/>
      <c r="H92" s="22">
        <f>H90/H91</f>
        <v>1889.5637839208725</v>
      </c>
      <c r="I92" s="110">
        <v>1991</v>
      </c>
      <c r="J92" s="1">
        <f>(H92-I92)/I92*100</f>
        <v>-5.094737121000877</v>
      </c>
    </row>
    <row r="93" spans="1:9" ht="15" customHeight="1">
      <c r="A93" s="46"/>
      <c r="B93" s="24"/>
      <c r="C93" s="24"/>
      <c r="D93" s="24"/>
      <c r="E93" s="24"/>
      <c r="F93" s="24"/>
      <c r="G93" s="24"/>
      <c r="H93" s="22"/>
      <c r="I93" s="110"/>
    </row>
    <row r="94" spans="1:9" ht="15" customHeight="1">
      <c r="A94" s="71" t="s">
        <v>22</v>
      </c>
      <c r="B94" s="24"/>
      <c r="C94" s="27"/>
      <c r="D94" s="22"/>
      <c r="E94" s="24"/>
      <c r="F94" s="22"/>
      <c r="G94" s="24"/>
      <c r="H94" s="22"/>
      <c r="I94" s="110"/>
    </row>
    <row r="95" spans="1:11" ht="15" customHeight="1">
      <c r="A95" s="46" t="s">
        <v>126</v>
      </c>
      <c r="B95" s="24"/>
      <c r="C95" s="24">
        <v>750000</v>
      </c>
      <c r="D95" s="24"/>
      <c r="E95" s="24"/>
      <c r="F95" s="24"/>
      <c r="G95" s="24"/>
      <c r="H95" s="22">
        <f>C95</f>
        <v>750000</v>
      </c>
      <c r="I95" s="110">
        <v>700000</v>
      </c>
      <c r="J95" s="1">
        <f>(H95-I95)/I95*100</f>
        <v>7.142857142857142</v>
      </c>
      <c r="K95" s="1" t="s">
        <v>191</v>
      </c>
    </row>
    <row r="96" spans="1:11" ht="15" customHeight="1">
      <c r="A96" s="46" t="s">
        <v>164</v>
      </c>
      <c r="B96" s="24"/>
      <c r="C96" s="24">
        <v>300</v>
      </c>
      <c r="D96" s="24"/>
      <c r="E96" s="24"/>
      <c r="F96" s="24"/>
      <c r="G96" s="29"/>
      <c r="H96" s="22">
        <f>C96</f>
        <v>300</v>
      </c>
      <c r="I96" s="110">
        <v>600</v>
      </c>
      <c r="J96" s="1">
        <f>(H96-I96)/I96*100</f>
        <v>-50</v>
      </c>
      <c r="K96" s="1" t="s">
        <v>192</v>
      </c>
    </row>
    <row r="97" spans="1:10" ht="15" customHeight="1">
      <c r="A97" s="46" t="s">
        <v>129</v>
      </c>
      <c r="B97" s="24"/>
      <c r="C97" s="24">
        <v>2500</v>
      </c>
      <c r="D97" s="24"/>
      <c r="E97" s="24"/>
      <c r="F97" s="24"/>
      <c r="G97" s="24"/>
      <c r="H97" s="22">
        <f>H95/H96</f>
        <v>2500</v>
      </c>
      <c r="I97" s="110">
        <f>I95/I96</f>
        <v>1166.6666666666667</v>
      </c>
      <c r="J97" s="1">
        <f>(H97-I97)/I97*100</f>
        <v>114.28571428571428</v>
      </c>
    </row>
    <row r="98" spans="1:9" ht="15" customHeight="1">
      <c r="A98" s="46"/>
      <c r="B98" s="24"/>
      <c r="C98" s="24"/>
      <c r="D98" s="24"/>
      <c r="E98" s="24"/>
      <c r="F98" s="24"/>
      <c r="G98" s="24"/>
      <c r="H98" s="22"/>
      <c r="I98" s="110"/>
    </row>
    <row r="99" spans="1:9" ht="15" customHeight="1">
      <c r="A99" s="52" t="s">
        <v>107</v>
      </c>
      <c r="B99" s="38"/>
      <c r="C99" s="38"/>
      <c r="D99" s="38"/>
      <c r="E99" s="38"/>
      <c r="F99" s="38"/>
      <c r="G99" s="38"/>
      <c r="H99" s="22"/>
      <c r="I99" s="110"/>
    </row>
    <row r="100" spans="1:9" ht="15" customHeight="1">
      <c r="A100" s="46" t="s">
        <v>126</v>
      </c>
      <c r="B100" s="27"/>
      <c r="C100" s="27">
        <v>80000</v>
      </c>
      <c r="D100" s="27"/>
      <c r="E100" s="27"/>
      <c r="F100" s="27"/>
      <c r="G100" s="27"/>
      <c r="H100" s="22">
        <v>80000</v>
      </c>
      <c r="I100" s="110"/>
    </row>
    <row r="101" spans="1:9" ht="15" customHeight="1">
      <c r="A101" s="46" t="s">
        <v>164</v>
      </c>
      <c r="B101" s="38"/>
      <c r="C101" s="38">
        <v>100</v>
      </c>
      <c r="D101" s="38"/>
      <c r="E101" s="38"/>
      <c r="F101" s="38"/>
      <c r="G101" s="38"/>
      <c r="H101" s="22">
        <v>100</v>
      </c>
      <c r="I101" s="110"/>
    </row>
    <row r="102" spans="1:9" ht="15" customHeight="1">
      <c r="A102" s="46" t="s">
        <v>129</v>
      </c>
      <c r="B102" s="38"/>
      <c r="C102" s="39">
        <f>C100/C101</f>
        <v>800</v>
      </c>
      <c r="D102" s="38"/>
      <c r="E102" s="38"/>
      <c r="F102" s="38"/>
      <c r="G102" s="38"/>
      <c r="H102" s="22">
        <v>800</v>
      </c>
      <c r="I102" s="110"/>
    </row>
    <row r="103" spans="1:9" ht="15" customHeight="1">
      <c r="A103" s="46"/>
      <c r="B103" s="24"/>
      <c r="C103" s="24"/>
      <c r="D103" s="24"/>
      <c r="E103" s="24"/>
      <c r="F103" s="24"/>
      <c r="G103" s="24"/>
      <c r="H103" s="22"/>
      <c r="I103" s="110"/>
    </row>
    <row r="104" spans="1:10" s="17" customFormat="1" ht="15" customHeight="1">
      <c r="A104" s="72" t="s">
        <v>23</v>
      </c>
      <c r="B104" s="63"/>
      <c r="C104" s="63"/>
      <c r="D104" s="24"/>
      <c r="E104" s="31"/>
      <c r="F104" s="24"/>
      <c r="G104" s="24"/>
      <c r="H104" s="32"/>
      <c r="I104" s="62"/>
      <c r="J104" s="1"/>
    </row>
    <row r="105" spans="1:11" ht="15" customHeight="1">
      <c r="A105" s="46" t="s">
        <v>24</v>
      </c>
      <c r="B105" s="27">
        <v>453498</v>
      </c>
      <c r="C105" s="27">
        <v>475894</v>
      </c>
      <c r="D105" s="24"/>
      <c r="E105" s="24"/>
      <c r="F105" s="24"/>
      <c r="G105" s="24"/>
      <c r="H105" s="25">
        <f>SUM(B105:G105)</f>
        <v>929392</v>
      </c>
      <c r="I105" s="110">
        <v>1149475</v>
      </c>
      <c r="J105" s="1">
        <f>(H105-I105)/I105*100</f>
        <v>-19.146392918506276</v>
      </c>
      <c r="K105" s="82" t="s">
        <v>193</v>
      </c>
    </row>
    <row r="106" spans="1:10" ht="15" customHeight="1">
      <c r="A106" s="46" t="s">
        <v>25</v>
      </c>
      <c r="B106" s="69"/>
      <c r="C106" s="68"/>
      <c r="D106" s="22"/>
      <c r="E106" s="24"/>
      <c r="F106" s="22"/>
      <c r="G106" s="24"/>
      <c r="H106" s="25">
        <v>100435</v>
      </c>
      <c r="I106" s="110">
        <v>116577</v>
      </c>
      <c r="J106" s="1">
        <f>(H106-I106)/I106*100</f>
        <v>-13.84664213352548</v>
      </c>
    </row>
    <row r="107" spans="1:10" ht="15" customHeight="1">
      <c r="A107" s="46" t="s">
        <v>71</v>
      </c>
      <c r="B107" s="51">
        <v>453498</v>
      </c>
      <c r="C107" s="51">
        <v>475894</v>
      </c>
      <c r="D107" s="24"/>
      <c r="E107" s="24"/>
      <c r="F107" s="24"/>
      <c r="G107" s="24"/>
      <c r="H107" s="25">
        <f>SUM(B107:G107)</f>
        <v>929392</v>
      </c>
      <c r="I107" s="110">
        <f>H107</f>
        <v>929392</v>
      </c>
      <c r="J107" s="1">
        <f>(H107-I107)/I107*100</f>
        <v>0</v>
      </c>
    </row>
    <row r="108" spans="1:10" ht="15" customHeight="1">
      <c r="A108" s="46" t="s">
        <v>164</v>
      </c>
      <c r="B108" s="23"/>
      <c r="C108" s="24"/>
      <c r="D108" s="24"/>
      <c r="E108" s="24"/>
      <c r="F108" s="24"/>
      <c r="G108" s="24"/>
      <c r="H108" s="25">
        <v>60000</v>
      </c>
      <c r="I108" s="110">
        <v>59000</v>
      </c>
      <c r="J108" s="1">
        <f>(H108-I108)/I108*100</f>
        <v>1.694915254237288</v>
      </c>
    </row>
    <row r="109" spans="1:9" ht="15" customHeight="1">
      <c r="A109" s="46" t="s">
        <v>34</v>
      </c>
      <c r="B109" s="24"/>
      <c r="C109" s="24"/>
      <c r="D109" s="24"/>
      <c r="E109" s="24"/>
      <c r="F109" s="24"/>
      <c r="G109" s="24"/>
      <c r="H109" s="26"/>
      <c r="I109" s="110"/>
    </row>
    <row r="110" spans="1:9" ht="15" customHeight="1">
      <c r="A110" s="46" t="s">
        <v>28</v>
      </c>
      <c r="B110" s="24"/>
      <c r="C110" s="24"/>
      <c r="D110" s="24"/>
      <c r="E110" s="24"/>
      <c r="F110" s="24"/>
      <c r="G110" s="24"/>
      <c r="H110" s="25"/>
      <c r="I110" s="110"/>
    </row>
    <row r="111" spans="1:10" ht="15" customHeight="1">
      <c r="A111" s="46" t="s">
        <v>29</v>
      </c>
      <c r="B111" s="24"/>
      <c r="C111" s="60">
        <v>37074.47</v>
      </c>
      <c r="D111" s="24"/>
      <c r="E111" s="24"/>
      <c r="F111" s="24"/>
      <c r="G111" s="24"/>
      <c r="H111" s="25">
        <f>C111</f>
        <v>37074.47</v>
      </c>
      <c r="I111" s="110">
        <v>41056</v>
      </c>
      <c r="J111" s="1">
        <f>(H111-I111)/I111*100</f>
        <v>-9.69780300077942</v>
      </c>
    </row>
    <row r="112" spans="1:9" ht="15" customHeight="1">
      <c r="A112" s="46" t="s">
        <v>30</v>
      </c>
      <c r="B112" s="24"/>
      <c r="C112" s="24"/>
      <c r="D112" s="24"/>
      <c r="E112" s="24"/>
      <c r="F112" s="24"/>
      <c r="G112" s="24"/>
      <c r="H112" s="25"/>
      <c r="I112" s="110"/>
    </row>
    <row r="113" spans="1:9" ht="15" customHeight="1">
      <c r="A113" s="46" t="s">
        <v>31</v>
      </c>
      <c r="B113" s="24"/>
      <c r="C113" s="24"/>
      <c r="D113" s="24"/>
      <c r="E113" s="24"/>
      <c r="F113" s="24"/>
      <c r="G113" s="24"/>
      <c r="H113" s="25"/>
      <c r="I113" s="110"/>
    </row>
    <row r="114" spans="1:9" ht="15" customHeight="1">
      <c r="A114" s="46" t="s">
        <v>32</v>
      </c>
      <c r="B114" s="24"/>
      <c r="C114" s="24"/>
      <c r="D114" s="24"/>
      <c r="E114" s="24"/>
      <c r="F114" s="24"/>
      <c r="G114" s="24"/>
      <c r="H114" s="25"/>
      <c r="I114" s="110"/>
    </row>
    <row r="115" spans="1:9" ht="15" customHeight="1">
      <c r="A115" s="16"/>
      <c r="B115" s="24"/>
      <c r="C115" s="24"/>
      <c r="D115" s="24"/>
      <c r="E115" s="24"/>
      <c r="F115" s="24"/>
      <c r="G115" s="24"/>
      <c r="H115" s="25"/>
      <c r="I115" s="110"/>
    </row>
    <row r="116" spans="1:9" ht="15" customHeight="1">
      <c r="A116" s="45" t="s">
        <v>33</v>
      </c>
      <c r="B116" s="24"/>
      <c r="C116" s="24"/>
      <c r="D116" s="24"/>
      <c r="E116" s="24"/>
      <c r="F116" s="24"/>
      <c r="G116" s="24"/>
      <c r="H116" s="25"/>
      <c r="I116" s="110"/>
    </row>
    <row r="117" spans="1:9" ht="15" customHeight="1">
      <c r="A117" s="46" t="s">
        <v>24</v>
      </c>
      <c r="B117" s="24"/>
      <c r="C117" s="24"/>
      <c r="D117" s="24"/>
      <c r="E117" s="24"/>
      <c r="F117" s="24"/>
      <c r="G117" s="24"/>
      <c r="H117" s="25"/>
      <c r="I117" s="110"/>
    </row>
    <row r="118" spans="1:9" ht="15" customHeight="1">
      <c r="A118" s="46" t="s">
        <v>26</v>
      </c>
      <c r="B118" s="24"/>
      <c r="C118" s="24"/>
      <c r="D118" s="24"/>
      <c r="E118" s="24"/>
      <c r="F118" s="24"/>
      <c r="G118" s="24"/>
      <c r="H118" s="25"/>
      <c r="I118" s="110"/>
    </row>
    <row r="119" spans="1:9" ht="15" customHeight="1">
      <c r="A119" s="46" t="s">
        <v>164</v>
      </c>
      <c r="B119" s="24"/>
      <c r="C119" s="24"/>
      <c r="D119" s="24"/>
      <c r="E119" s="24"/>
      <c r="F119" s="24"/>
      <c r="G119" s="24"/>
      <c r="H119" s="25"/>
      <c r="I119" s="110"/>
    </row>
    <row r="120" spans="1:9" ht="15" customHeight="1">
      <c r="A120" s="46" t="s">
        <v>34</v>
      </c>
      <c r="B120" s="24"/>
      <c r="C120" s="24"/>
      <c r="D120" s="24"/>
      <c r="E120" s="24"/>
      <c r="F120" s="24"/>
      <c r="G120" s="24"/>
      <c r="H120" s="25"/>
      <c r="I120" s="110"/>
    </row>
    <row r="121" spans="1:9" ht="15" customHeight="1">
      <c r="A121" s="46" t="s">
        <v>30</v>
      </c>
      <c r="B121" s="24"/>
      <c r="C121" s="24"/>
      <c r="D121" s="24"/>
      <c r="E121" s="24"/>
      <c r="F121" s="24"/>
      <c r="G121" s="24"/>
      <c r="H121" s="25"/>
      <c r="I121" s="110"/>
    </row>
    <row r="122" spans="1:9" ht="15" customHeight="1">
      <c r="A122" s="46" t="s">
        <v>35</v>
      </c>
      <c r="B122" s="24"/>
      <c r="C122" s="24"/>
      <c r="D122" s="24"/>
      <c r="E122" s="24"/>
      <c r="F122" s="24"/>
      <c r="G122" s="24"/>
      <c r="H122" s="25"/>
      <c r="I122" s="110"/>
    </row>
    <row r="123" spans="1:9" ht="15" customHeight="1">
      <c r="A123" s="46" t="s">
        <v>36</v>
      </c>
      <c r="B123" s="24"/>
      <c r="C123" s="24"/>
      <c r="D123" s="24"/>
      <c r="E123" s="24"/>
      <c r="F123" s="24"/>
      <c r="G123" s="24"/>
      <c r="H123" s="25"/>
      <c r="I123" s="110"/>
    </row>
    <row r="124" spans="1:9" ht="15" customHeight="1">
      <c r="A124" s="46"/>
      <c r="B124" s="24"/>
      <c r="C124" s="24"/>
      <c r="D124" s="24"/>
      <c r="E124" s="24"/>
      <c r="F124" s="24"/>
      <c r="G124" s="24"/>
      <c r="H124" s="25"/>
      <c r="I124" s="110"/>
    </row>
    <row r="125" spans="1:9" ht="15" customHeight="1">
      <c r="A125" s="46" t="s">
        <v>37</v>
      </c>
      <c r="B125" s="24"/>
      <c r="C125" s="24"/>
      <c r="D125" s="24"/>
      <c r="E125" s="24"/>
      <c r="F125" s="24"/>
      <c r="G125" s="24"/>
      <c r="H125" s="25"/>
      <c r="I125" s="110"/>
    </row>
    <row r="126" spans="1:9" ht="15" customHeight="1">
      <c r="A126" s="16"/>
      <c r="B126" s="24"/>
      <c r="C126" s="24"/>
      <c r="D126" s="24"/>
      <c r="E126" s="24"/>
      <c r="F126" s="24"/>
      <c r="G126" s="24"/>
      <c r="H126" s="25"/>
      <c r="I126" s="110"/>
    </row>
    <row r="127" spans="1:10" s="17" customFormat="1" ht="15" customHeight="1">
      <c r="A127" s="48" t="s">
        <v>38</v>
      </c>
      <c r="B127" s="30"/>
      <c r="C127" s="30"/>
      <c r="D127" s="24"/>
      <c r="E127" s="24"/>
      <c r="F127" s="24"/>
      <c r="G127" s="24"/>
      <c r="H127" s="32"/>
      <c r="I127" s="62"/>
      <c r="J127" s="1"/>
    </row>
    <row r="128" spans="1:10" s="13" customFormat="1" ht="15" customHeight="1">
      <c r="A128" s="34" t="s">
        <v>3</v>
      </c>
      <c r="B128" s="33"/>
      <c r="C128" s="33"/>
      <c r="D128" s="22"/>
      <c r="E128" s="22"/>
      <c r="F128" s="22"/>
      <c r="G128" s="22"/>
      <c r="H128" s="34"/>
      <c r="I128" s="127"/>
      <c r="J128" s="1"/>
    </row>
    <row r="129" spans="1:9" ht="15" customHeight="1">
      <c r="A129" s="89" t="s">
        <v>39</v>
      </c>
      <c r="B129" s="26"/>
      <c r="C129" s="35"/>
      <c r="D129" s="36"/>
      <c r="E129" s="36"/>
      <c r="F129" s="36"/>
      <c r="G129" s="35"/>
      <c r="H129" s="25"/>
      <c r="I129" s="110"/>
    </row>
    <row r="130" spans="1:11" ht="15" customHeight="1">
      <c r="A130" s="46" t="s">
        <v>126</v>
      </c>
      <c r="B130" s="28">
        <v>268250</v>
      </c>
      <c r="C130" s="28">
        <v>320000</v>
      </c>
      <c r="D130" s="28">
        <v>95000</v>
      </c>
      <c r="E130" s="28">
        <v>1057050</v>
      </c>
      <c r="F130" s="28"/>
      <c r="G130" s="28">
        <v>267000</v>
      </c>
      <c r="H130" s="25">
        <f>SUM(B130:G130)</f>
        <v>2007300</v>
      </c>
      <c r="I130" s="110">
        <v>3786800</v>
      </c>
      <c r="J130" s="1">
        <f>(H130-I130)/I130*100</f>
        <v>-46.992183373824865</v>
      </c>
      <c r="K130" s="82" t="s">
        <v>194</v>
      </c>
    </row>
    <row r="131" spans="1:11" ht="15" customHeight="1">
      <c r="A131" s="46" t="s">
        <v>164</v>
      </c>
      <c r="B131" s="76">
        <v>10.73</v>
      </c>
      <c r="C131" s="39">
        <v>10</v>
      </c>
      <c r="D131" s="39">
        <v>4.3</v>
      </c>
      <c r="E131" s="40">
        <v>43</v>
      </c>
      <c r="F131" s="38"/>
      <c r="G131" s="28">
        <v>29</v>
      </c>
      <c r="H131" s="25">
        <f>SUM(B131:G131)</f>
        <v>97.03</v>
      </c>
      <c r="I131" s="110">
        <v>143</v>
      </c>
      <c r="J131" s="1">
        <f>(H131-I131)/I131*100</f>
        <v>-32.14685314685315</v>
      </c>
      <c r="K131" s="82" t="s">
        <v>195</v>
      </c>
    </row>
    <row r="132" spans="1:10" ht="15" customHeight="1">
      <c r="A132" s="46" t="s">
        <v>129</v>
      </c>
      <c r="B132" s="38">
        <f>B130/B131</f>
        <v>25000</v>
      </c>
      <c r="C132" s="38">
        <f>C130/C131</f>
        <v>32000</v>
      </c>
      <c r="D132" s="38">
        <f>D130/D131</f>
        <v>22093.023255813954</v>
      </c>
      <c r="E132" s="38">
        <f>E130/E131</f>
        <v>24582.558139534885</v>
      </c>
      <c r="F132" s="38"/>
      <c r="G132" s="38">
        <f>G130/G131</f>
        <v>9206.896551724138</v>
      </c>
      <c r="H132" s="25">
        <f>H130/H131</f>
        <v>20687.41626301144</v>
      </c>
      <c r="I132" s="110">
        <f>I130/I131</f>
        <v>26481.11888111888</v>
      </c>
      <c r="J132" s="1">
        <f>(H132-I132)/I132*100</f>
        <v>-21.87861715404468</v>
      </c>
    </row>
    <row r="133" spans="1:9" ht="15" customHeight="1">
      <c r="A133" s="46"/>
      <c r="B133" s="38"/>
      <c r="C133" s="38"/>
      <c r="D133" s="38"/>
      <c r="E133" s="38"/>
      <c r="F133" s="38"/>
      <c r="G133" s="38"/>
      <c r="H133" s="25"/>
      <c r="I133" s="110"/>
    </row>
    <row r="134" spans="1:9" ht="15" customHeight="1">
      <c r="A134" s="20" t="s">
        <v>40</v>
      </c>
      <c r="B134" s="36"/>
      <c r="C134" s="36"/>
      <c r="D134" s="36"/>
      <c r="E134" s="36"/>
      <c r="F134" s="36"/>
      <c r="G134" s="36"/>
      <c r="H134" s="25"/>
      <c r="I134" s="110"/>
    </row>
    <row r="135" spans="1:10" ht="15" customHeight="1">
      <c r="A135" s="46" t="s">
        <v>126</v>
      </c>
      <c r="B135" s="28">
        <v>70150</v>
      </c>
      <c r="C135" s="28">
        <v>94957</v>
      </c>
      <c r="D135" s="28">
        <v>24100</v>
      </c>
      <c r="E135" s="28">
        <v>45500</v>
      </c>
      <c r="F135" s="78"/>
      <c r="G135" s="28">
        <v>98000</v>
      </c>
      <c r="H135" s="25">
        <f>SUM(B135:G135)</f>
        <v>332707</v>
      </c>
      <c r="I135" s="110">
        <v>221707</v>
      </c>
      <c r="J135" s="1">
        <f>(H135-I135)/I135*100</f>
        <v>50.066078202312056</v>
      </c>
    </row>
    <row r="136" spans="1:10" ht="15" customHeight="1">
      <c r="A136" s="46" t="s">
        <v>164</v>
      </c>
      <c r="B136" s="70">
        <v>9.1</v>
      </c>
      <c r="C136" s="38">
        <v>14.5</v>
      </c>
      <c r="D136" s="39">
        <v>1.2</v>
      </c>
      <c r="E136" s="39">
        <v>9</v>
      </c>
      <c r="F136" s="78"/>
      <c r="G136" s="39">
        <v>11</v>
      </c>
      <c r="H136" s="25">
        <f>SUM(B136:G136)</f>
        <v>44.8</v>
      </c>
      <c r="I136" s="110">
        <v>36</v>
      </c>
      <c r="J136" s="1">
        <f>(H136-I136)/I136*100</f>
        <v>24.444444444444436</v>
      </c>
    </row>
    <row r="137" spans="1:10" ht="15" customHeight="1">
      <c r="A137" s="46" t="s">
        <v>129</v>
      </c>
      <c r="B137" s="38">
        <f>B135/B136</f>
        <v>7708.791208791209</v>
      </c>
      <c r="C137" s="38">
        <f>C135/C136</f>
        <v>6548.758620689655</v>
      </c>
      <c r="D137" s="38">
        <f>D135/D136</f>
        <v>20083.333333333336</v>
      </c>
      <c r="E137" s="38">
        <f>E135/E136</f>
        <v>5055.555555555556</v>
      </c>
      <c r="F137" s="38"/>
      <c r="G137" s="38">
        <f>G135/G136</f>
        <v>8909.09090909091</v>
      </c>
      <c r="H137" s="25">
        <f>H135/H136</f>
        <v>7426.495535714286</v>
      </c>
      <c r="I137" s="110">
        <f>I135/I136</f>
        <v>6158.527777777777</v>
      </c>
      <c r="J137" s="1">
        <f>(H137-I137)/I137*100</f>
        <v>20.588812841143636</v>
      </c>
    </row>
    <row r="138" spans="1:9" ht="15" customHeight="1">
      <c r="A138" s="46"/>
      <c r="B138" s="38"/>
      <c r="C138" s="38"/>
      <c r="D138" s="38"/>
      <c r="E138" s="38"/>
      <c r="F138" s="38"/>
      <c r="G138" s="38"/>
      <c r="H138" s="25"/>
      <c r="I138" s="110"/>
    </row>
    <row r="139" spans="1:11" ht="15" customHeight="1">
      <c r="A139" s="90" t="s">
        <v>134</v>
      </c>
      <c r="B139" s="36">
        <f>B140+B141</f>
        <v>149250</v>
      </c>
      <c r="C139" s="36">
        <f>C140+C141</f>
        <v>125219</v>
      </c>
      <c r="D139" s="36">
        <f>D140+D141</f>
        <v>52100</v>
      </c>
      <c r="E139" s="36">
        <f>E140+E141</f>
        <v>29100</v>
      </c>
      <c r="F139" s="36">
        <f>F140+F141</f>
        <v>218852</v>
      </c>
      <c r="G139" s="38">
        <v>32000</v>
      </c>
      <c r="H139" s="25">
        <f>SUM(B139:G139)</f>
        <v>606521</v>
      </c>
      <c r="I139" s="110">
        <v>407680</v>
      </c>
      <c r="J139" s="1">
        <f>(H139-I139)/I139*100</f>
        <v>48.7737931711146</v>
      </c>
      <c r="K139" s="1" t="s">
        <v>196</v>
      </c>
    </row>
    <row r="140" spans="1:10" ht="15" customHeight="1">
      <c r="A140" s="46" t="s">
        <v>157</v>
      </c>
      <c r="B140" s="28">
        <v>126150</v>
      </c>
      <c r="C140" s="28">
        <v>115219</v>
      </c>
      <c r="D140" s="28">
        <v>28600</v>
      </c>
      <c r="E140" s="28"/>
      <c r="F140" s="35">
        <v>0</v>
      </c>
      <c r="G140" s="28"/>
      <c r="H140" s="25">
        <f>SUM(B140:G140)</f>
        <v>269969</v>
      </c>
      <c r="I140" s="110">
        <v>76152</v>
      </c>
      <c r="J140" s="1">
        <f>(H140-I140)/I140*100</f>
        <v>254.51334173757746</v>
      </c>
    </row>
    <row r="141" spans="1:10" ht="15" customHeight="1">
      <c r="A141" s="47" t="s">
        <v>149</v>
      </c>
      <c r="B141" s="28">
        <v>23100</v>
      </c>
      <c r="C141" s="28">
        <v>10000</v>
      </c>
      <c r="D141" s="28">
        <v>23500</v>
      </c>
      <c r="E141" s="28">
        <v>29100</v>
      </c>
      <c r="F141" s="28">
        <v>218852</v>
      </c>
      <c r="G141" s="28">
        <v>32000</v>
      </c>
      <c r="H141" s="25">
        <f>SUM(B141:G141)</f>
        <v>336552</v>
      </c>
      <c r="I141" s="110">
        <v>331528</v>
      </c>
      <c r="J141" s="1">
        <f>(H141-I141)/I141*100</f>
        <v>1.5154074467314977</v>
      </c>
    </row>
    <row r="142" spans="1:10" ht="15" customHeight="1">
      <c r="A142" s="46" t="s">
        <v>164</v>
      </c>
      <c r="B142" s="38">
        <v>6</v>
      </c>
      <c r="C142" s="39">
        <v>10</v>
      </c>
      <c r="D142" s="40">
        <v>5</v>
      </c>
      <c r="E142" s="39">
        <v>6</v>
      </c>
      <c r="F142" s="40">
        <v>18</v>
      </c>
      <c r="G142" s="39">
        <v>4</v>
      </c>
      <c r="H142" s="25">
        <f>SUM(B142:G142)</f>
        <v>49</v>
      </c>
      <c r="I142" s="110">
        <v>58</v>
      </c>
      <c r="J142" s="1">
        <f>(H142-I142)/I142*100</f>
        <v>-15.517241379310345</v>
      </c>
    </row>
    <row r="143" spans="1:10" ht="15" customHeight="1">
      <c r="A143" s="46" t="s">
        <v>129</v>
      </c>
      <c r="B143" s="38">
        <f>B139/B142</f>
        <v>24875</v>
      </c>
      <c r="C143" s="38">
        <f aca="true" t="shared" si="9" ref="C143:H143">C139/C142</f>
        <v>12521.9</v>
      </c>
      <c r="D143" s="38">
        <f t="shared" si="9"/>
        <v>10420</v>
      </c>
      <c r="E143" s="38">
        <f t="shared" si="9"/>
        <v>4850</v>
      </c>
      <c r="F143" s="38">
        <f t="shared" si="9"/>
        <v>12158.444444444445</v>
      </c>
      <c r="G143" s="38">
        <f t="shared" si="9"/>
        <v>8000</v>
      </c>
      <c r="H143" s="38">
        <f t="shared" si="9"/>
        <v>12377.979591836734</v>
      </c>
      <c r="I143" s="110">
        <v>5746</v>
      </c>
      <c r="J143" s="1">
        <f>(H143-I143)/I143*100</f>
        <v>115.41906703509805</v>
      </c>
    </row>
    <row r="144" spans="1:9" ht="15" customHeight="1">
      <c r="A144" s="46"/>
      <c r="B144" s="38"/>
      <c r="C144" s="38"/>
      <c r="D144" s="38"/>
      <c r="E144" s="38"/>
      <c r="F144" s="38"/>
      <c r="G144" s="38"/>
      <c r="H144" s="25"/>
      <c r="I144" s="110"/>
    </row>
    <row r="145" spans="1:9" ht="15" customHeight="1">
      <c r="A145" s="46"/>
      <c r="B145" s="7"/>
      <c r="C145" s="8"/>
      <c r="D145" s="14"/>
      <c r="E145" s="18"/>
      <c r="F145" s="14"/>
      <c r="G145" s="14"/>
      <c r="H145" s="10" t="s">
        <v>99</v>
      </c>
      <c r="I145" s="110"/>
    </row>
    <row r="146" spans="1:9" ht="15" customHeight="1">
      <c r="A146" s="46"/>
      <c r="B146" s="21" t="s">
        <v>4</v>
      </c>
      <c r="C146" s="21" t="s">
        <v>5</v>
      </c>
      <c r="D146" s="22" t="s">
        <v>6</v>
      </c>
      <c r="E146" s="22" t="s">
        <v>7</v>
      </c>
      <c r="F146" s="22" t="s">
        <v>8</v>
      </c>
      <c r="G146" s="22" t="s">
        <v>9</v>
      </c>
      <c r="H146" s="103">
        <v>2005</v>
      </c>
      <c r="I146" s="110">
        <v>2004</v>
      </c>
    </row>
    <row r="147" spans="1:9" ht="15" customHeight="1">
      <c r="A147" s="90" t="s">
        <v>41</v>
      </c>
      <c r="B147" s="36"/>
      <c r="C147" s="36"/>
      <c r="D147" s="36"/>
      <c r="E147" s="36"/>
      <c r="F147" s="26"/>
      <c r="G147" s="36"/>
      <c r="H147" s="25"/>
      <c r="I147" s="110"/>
    </row>
    <row r="148" spans="1:11" ht="15" customHeight="1">
      <c r="A148" s="46" t="s">
        <v>126</v>
      </c>
      <c r="B148" s="91">
        <v>1230</v>
      </c>
      <c r="C148" s="28">
        <v>3100</v>
      </c>
      <c r="D148" s="28">
        <v>2100</v>
      </c>
      <c r="E148" s="28">
        <v>26000</v>
      </c>
      <c r="F148" s="28"/>
      <c r="G148" s="28">
        <v>2500</v>
      </c>
      <c r="H148" s="25">
        <f>SUM(B148:G148)</f>
        <v>34930</v>
      </c>
      <c r="I148" s="110">
        <v>111645</v>
      </c>
      <c r="J148" s="1">
        <f>(H148-I148)/I148*100</f>
        <v>-68.71333243763715</v>
      </c>
      <c r="K148" s="82" t="s">
        <v>197</v>
      </c>
    </row>
    <row r="149" spans="1:11" ht="15" customHeight="1">
      <c r="A149" s="46" t="s">
        <v>164</v>
      </c>
      <c r="B149" s="59">
        <v>1</v>
      </c>
      <c r="C149" s="39">
        <v>1</v>
      </c>
      <c r="D149" s="40">
        <v>1</v>
      </c>
      <c r="E149" s="39">
        <v>6</v>
      </c>
      <c r="F149" s="64"/>
      <c r="G149" s="38">
        <v>6</v>
      </c>
      <c r="H149" s="25">
        <f>SUM(B149:G149)</f>
        <v>15</v>
      </c>
      <c r="I149" s="110">
        <v>23</v>
      </c>
      <c r="J149" s="1">
        <f>(H149-I149)/I149*100</f>
        <v>-34.78260869565217</v>
      </c>
      <c r="K149" s="82" t="s">
        <v>228</v>
      </c>
    </row>
    <row r="150" spans="1:10" ht="15" customHeight="1">
      <c r="A150" s="46" t="s">
        <v>129</v>
      </c>
      <c r="B150" s="59">
        <f>B148/B149</f>
        <v>1230</v>
      </c>
      <c r="C150" s="59">
        <f>C148/C149</f>
        <v>3100</v>
      </c>
      <c r="D150" s="59">
        <f>D148/D149</f>
        <v>2100</v>
      </c>
      <c r="E150" s="59">
        <f>E148/E149</f>
        <v>4333.333333333333</v>
      </c>
      <c r="F150" s="59"/>
      <c r="G150" s="59">
        <f>G148/G149</f>
        <v>416.6666666666667</v>
      </c>
      <c r="H150" s="25">
        <f>H148/H149</f>
        <v>2328.6666666666665</v>
      </c>
      <c r="I150" s="110">
        <v>4833</v>
      </c>
      <c r="J150" s="1">
        <f>(H150-I150)/I150*100</f>
        <v>-51.817366714945855</v>
      </c>
    </row>
    <row r="151" spans="1:9" ht="15" customHeight="1">
      <c r="A151" s="46"/>
      <c r="B151" s="38"/>
      <c r="C151" s="38"/>
      <c r="D151" s="38"/>
      <c r="E151" s="38"/>
      <c r="F151" s="38"/>
      <c r="G151" s="38"/>
      <c r="H151" s="25"/>
      <c r="I151" s="110"/>
    </row>
    <row r="152" spans="1:9" ht="15" customHeight="1">
      <c r="A152" s="20" t="s">
        <v>42</v>
      </c>
      <c r="B152" s="36"/>
      <c r="C152" s="36"/>
      <c r="D152" s="36"/>
      <c r="E152" s="36"/>
      <c r="F152" s="36"/>
      <c r="G152" s="35"/>
      <c r="H152" s="25"/>
      <c r="I152" s="110"/>
    </row>
    <row r="153" spans="1:10" ht="15" customHeight="1">
      <c r="A153" s="46" t="s">
        <v>126</v>
      </c>
      <c r="B153" s="28">
        <v>10160</v>
      </c>
      <c r="C153" s="65">
        <v>19000</v>
      </c>
      <c r="D153" s="28">
        <v>13600</v>
      </c>
      <c r="E153" s="86">
        <v>30000</v>
      </c>
      <c r="F153" s="86"/>
      <c r="G153" s="28">
        <v>128000</v>
      </c>
      <c r="H153" s="25">
        <f>SUM(B153:G153)</f>
        <v>200760</v>
      </c>
      <c r="I153" s="110">
        <v>128300</v>
      </c>
      <c r="J153" s="1">
        <f aca="true" t="shared" si="10" ref="J153:J215">(H153-I153)/I153*100</f>
        <v>56.47700701480905</v>
      </c>
    </row>
    <row r="154" spans="1:10" ht="15" customHeight="1">
      <c r="A154" s="46" t="s">
        <v>164</v>
      </c>
      <c r="B154" s="39">
        <v>12</v>
      </c>
      <c r="C154" s="27">
        <v>5</v>
      </c>
      <c r="D154" s="40">
        <v>4.75</v>
      </c>
      <c r="E154" s="86">
        <v>7</v>
      </c>
      <c r="F154" s="86"/>
      <c r="G154" s="37">
        <v>16</v>
      </c>
      <c r="H154" s="25">
        <f>SUM(B154:G154)</f>
        <v>44.75</v>
      </c>
      <c r="I154" s="110">
        <v>29</v>
      </c>
      <c r="J154" s="1">
        <f t="shared" si="10"/>
        <v>54.310344827586206</v>
      </c>
    </row>
    <row r="155" spans="1:10" ht="15" customHeight="1">
      <c r="A155" s="46" t="s">
        <v>129</v>
      </c>
      <c r="B155" s="38">
        <f>B153/B154</f>
        <v>846.6666666666666</v>
      </c>
      <c r="C155" s="38">
        <f>C153/C154</f>
        <v>3800</v>
      </c>
      <c r="D155" s="38">
        <f>D153/D154</f>
        <v>2863.157894736842</v>
      </c>
      <c r="E155" s="38">
        <f>E153/E154</f>
        <v>4285.714285714285</v>
      </c>
      <c r="F155" s="86"/>
      <c r="G155" s="38">
        <f>G153/G154</f>
        <v>8000</v>
      </c>
      <c r="H155" s="25">
        <f>H153/H154</f>
        <v>4486.256983240223</v>
      </c>
      <c r="I155" s="110">
        <v>4486</v>
      </c>
      <c r="J155" s="1">
        <f t="shared" si="10"/>
        <v>0.005728560860972694</v>
      </c>
    </row>
    <row r="156" spans="1:9" ht="15" customHeight="1">
      <c r="A156" s="46"/>
      <c r="B156" s="38"/>
      <c r="C156" s="27"/>
      <c r="D156" s="38"/>
      <c r="E156" s="38"/>
      <c r="F156" s="38"/>
      <c r="G156" s="38"/>
      <c r="H156" s="25"/>
      <c r="I156" s="110"/>
    </row>
    <row r="157" spans="1:9" ht="15" customHeight="1">
      <c r="A157" s="20" t="s">
        <v>68</v>
      </c>
      <c r="B157" s="36"/>
      <c r="C157" s="36"/>
      <c r="D157" s="36"/>
      <c r="E157" s="36"/>
      <c r="F157" s="36"/>
      <c r="G157" s="36"/>
      <c r="H157" s="25"/>
      <c r="I157" s="110"/>
    </row>
    <row r="158" spans="1:10" ht="15" customHeight="1">
      <c r="A158" s="46" t="s">
        <v>126</v>
      </c>
      <c r="B158" s="28">
        <v>34800</v>
      </c>
      <c r="C158" s="28">
        <v>20000</v>
      </c>
      <c r="D158" s="28">
        <v>105500</v>
      </c>
      <c r="E158" s="28">
        <v>29600</v>
      </c>
      <c r="F158" s="28"/>
      <c r="G158" s="28">
        <v>60000</v>
      </c>
      <c r="H158" s="25">
        <f>SUM(B158:G158)</f>
        <v>249900</v>
      </c>
      <c r="I158" s="110">
        <v>350965</v>
      </c>
      <c r="J158" s="1">
        <f t="shared" si="10"/>
        <v>-28.79631872124001</v>
      </c>
    </row>
    <row r="159" spans="1:10" ht="15" customHeight="1">
      <c r="A159" s="46" t="s">
        <v>164</v>
      </c>
      <c r="B159" s="38">
        <v>7</v>
      </c>
      <c r="C159" s="39">
        <v>4.5</v>
      </c>
      <c r="D159" s="39">
        <v>9.5</v>
      </c>
      <c r="E159" s="38">
        <v>5</v>
      </c>
      <c r="F159" s="38"/>
      <c r="G159" s="38">
        <v>8</v>
      </c>
      <c r="H159" s="25">
        <f>SUM(B159:G159)</f>
        <v>34</v>
      </c>
      <c r="I159" s="110">
        <v>55</v>
      </c>
      <c r="J159" s="1">
        <f t="shared" si="10"/>
        <v>-38.18181818181819</v>
      </c>
    </row>
    <row r="160" spans="1:10" ht="15" customHeight="1">
      <c r="A160" s="46" t="s">
        <v>129</v>
      </c>
      <c r="B160" s="38">
        <f>B158/B159</f>
        <v>4971.428571428572</v>
      </c>
      <c r="C160" s="38">
        <f>C158/C159</f>
        <v>4444.444444444444</v>
      </c>
      <c r="D160" s="38">
        <f>D158/D159</f>
        <v>11105.263157894737</v>
      </c>
      <c r="E160" s="38">
        <f>E158/E159</f>
        <v>5920</v>
      </c>
      <c r="F160" s="38"/>
      <c r="G160" s="38">
        <f>G158/G159</f>
        <v>7500</v>
      </c>
      <c r="H160" s="25">
        <f>H158/H159</f>
        <v>7350</v>
      </c>
      <c r="I160" s="110">
        <v>6440</v>
      </c>
      <c r="J160" s="1">
        <f t="shared" si="10"/>
        <v>14.130434782608695</v>
      </c>
    </row>
    <row r="161" spans="1:9" ht="15" customHeight="1">
      <c r="A161" s="46"/>
      <c r="B161" s="38"/>
      <c r="C161" s="38"/>
      <c r="D161" s="38"/>
      <c r="E161" s="38"/>
      <c r="F161" s="38"/>
      <c r="G161" s="38"/>
      <c r="H161" s="25"/>
      <c r="I161" s="110"/>
    </row>
    <row r="162" spans="1:9" ht="15" customHeight="1">
      <c r="A162" s="20" t="s">
        <v>154</v>
      </c>
      <c r="B162" s="36"/>
      <c r="C162" s="36"/>
      <c r="D162" s="36"/>
      <c r="E162" s="36"/>
      <c r="F162" s="36"/>
      <c r="G162" s="36"/>
      <c r="H162" s="25"/>
      <c r="I162" s="110"/>
    </row>
    <row r="163" spans="1:11" ht="15" customHeight="1">
      <c r="A163" s="46" t="s">
        <v>126</v>
      </c>
      <c r="B163" s="28">
        <v>163700</v>
      </c>
      <c r="C163" s="28">
        <v>100000</v>
      </c>
      <c r="D163" s="28">
        <v>134750</v>
      </c>
      <c r="E163" s="28">
        <v>194150</v>
      </c>
      <c r="F163" s="28"/>
      <c r="G163" s="28">
        <v>40000</v>
      </c>
      <c r="H163" s="25">
        <f>SUM(B163:G163)</f>
        <v>632600</v>
      </c>
      <c r="I163" s="110">
        <v>695553</v>
      </c>
      <c r="J163" s="1">
        <f t="shared" si="10"/>
        <v>-9.05078405240147</v>
      </c>
      <c r="K163" s="82" t="s">
        <v>197</v>
      </c>
    </row>
    <row r="164" spans="1:10" ht="15" customHeight="1">
      <c r="A164" s="46" t="s">
        <v>164</v>
      </c>
      <c r="B164" s="39">
        <v>14.4</v>
      </c>
      <c r="C164" s="39">
        <v>10</v>
      </c>
      <c r="D164" s="39">
        <v>22</v>
      </c>
      <c r="E164" s="39">
        <v>18</v>
      </c>
      <c r="F164" s="40"/>
      <c r="G164" s="40">
        <v>10</v>
      </c>
      <c r="H164" s="25">
        <f>SUM(B164:G164)</f>
        <v>74.4</v>
      </c>
      <c r="I164" s="110">
        <v>97</v>
      </c>
      <c r="J164" s="1">
        <f t="shared" si="10"/>
        <v>-23.298969072164944</v>
      </c>
    </row>
    <row r="165" spans="1:10" ht="15" customHeight="1">
      <c r="A165" s="46" t="s">
        <v>129</v>
      </c>
      <c r="B165" s="38">
        <f>B163/B164</f>
        <v>11368.055555555555</v>
      </c>
      <c r="C165" s="38">
        <f>C163/C164</f>
        <v>10000</v>
      </c>
      <c r="D165" s="38">
        <f>D163/D164</f>
        <v>6125</v>
      </c>
      <c r="E165" s="38">
        <f>E163/E164</f>
        <v>10786.111111111111</v>
      </c>
      <c r="F165" s="38"/>
      <c r="G165" s="38">
        <v>4000</v>
      </c>
      <c r="H165" s="25">
        <f>H163/H164</f>
        <v>8502.68817204301</v>
      </c>
      <c r="I165" s="110">
        <f>I163/I164</f>
        <v>7170.649484536082</v>
      </c>
      <c r="J165" s="1">
        <f t="shared" si="10"/>
        <v>18.5762627273798</v>
      </c>
    </row>
    <row r="166" spans="1:9" ht="15" customHeight="1">
      <c r="A166" s="46"/>
      <c r="B166" s="38"/>
      <c r="C166" s="38"/>
      <c r="D166" s="38"/>
      <c r="E166" s="38"/>
      <c r="F166" s="38"/>
      <c r="G166" s="38"/>
      <c r="H166" s="25"/>
      <c r="I166" s="110"/>
    </row>
    <row r="167" spans="1:9" ht="15" customHeight="1">
      <c r="A167" s="20" t="s">
        <v>43</v>
      </c>
      <c r="B167" s="26"/>
      <c r="C167" s="36"/>
      <c r="D167" s="36"/>
      <c r="E167" s="36"/>
      <c r="F167" s="36"/>
      <c r="G167" s="36"/>
      <c r="H167" s="25"/>
      <c r="I167" s="110"/>
    </row>
    <row r="168" spans="1:11" ht="15" customHeight="1">
      <c r="A168" s="46" t="s">
        <v>126</v>
      </c>
      <c r="B168" s="28">
        <v>338379</v>
      </c>
      <c r="C168" s="28">
        <v>250000</v>
      </c>
      <c r="D168" s="28">
        <v>203700</v>
      </c>
      <c r="E168" s="28">
        <v>389100</v>
      </c>
      <c r="F168" s="28"/>
      <c r="G168" s="28">
        <v>10000</v>
      </c>
      <c r="H168" s="25">
        <f>SUM(B168:G168)</f>
        <v>1191179</v>
      </c>
      <c r="I168" s="110">
        <v>1301617</v>
      </c>
      <c r="J168" s="1">
        <f t="shared" si="10"/>
        <v>-8.48467713620827</v>
      </c>
      <c r="K168" s="82" t="s">
        <v>197</v>
      </c>
    </row>
    <row r="169" spans="1:10" ht="15" customHeight="1">
      <c r="A169" s="46" t="s">
        <v>164</v>
      </c>
      <c r="B169" s="76">
        <v>20.525</v>
      </c>
      <c r="C169" s="39">
        <v>8.5</v>
      </c>
      <c r="D169" s="38">
        <v>14</v>
      </c>
      <c r="E169" s="39">
        <v>21</v>
      </c>
      <c r="F169" s="38"/>
      <c r="G169" s="38">
        <v>5</v>
      </c>
      <c r="H169" s="25">
        <f>SUM(B169:G169)</f>
        <v>69.025</v>
      </c>
      <c r="I169" s="110">
        <v>84</v>
      </c>
      <c r="J169" s="1">
        <f t="shared" si="10"/>
        <v>-17.827380952380945</v>
      </c>
    </row>
    <row r="170" spans="1:10" ht="15" customHeight="1">
      <c r="A170" s="46" t="s">
        <v>129</v>
      </c>
      <c r="B170" s="38">
        <f>B168/B169</f>
        <v>16486.187576126675</v>
      </c>
      <c r="C170" s="38">
        <f>C168/C169</f>
        <v>29411.764705882353</v>
      </c>
      <c r="D170" s="38">
        <f>D168/D169</f>
        <v>14550</v>
      </c>
      <c r="E170" s="38">
        <f>E168/E169</f>
        <v>18528.571428571428</v>
      </c>
      <c r="F170" s="38"/>
      <c r="G170" s="38">
        <v>2000</v>
      </c>
      <c r="H170" s="25">
        <f>H168/H169</f>
        <v>17257.211155378485</v>
      </c>
      <c r="I170" s="110">
        <v>15415</v>
      </c>
      <c r="J170" s="1">
        <f t="shared" si="10"/>
        <v>11.950769739724198</v>
      </c>
    </row>
    <row r="171" spans="1:9" ht="15" customHeight="1">
      <c r="A171" s="46"/>
      <c r="B171" s="38"/>
      <c r="C171" s="38" t="s">
        <v>172</v>
      </c>
      <c r="D171" s="38"/>
      <c r="E171" s="38"/>
      <c r="F171" s="38"/>
      <c r="G171" s="38"/>
      <c r="H171" s="25"/>
      <c r="I171" s="110"/>
    </row>
    <row r="172" spans="1:9" ht="15" customHeight="1">
      <c r="A172" s="73" t="s">
        <v>44</v>
      </c>
      <c r="B172" s="36"/>
      <c r="C172" s="35" t="s">
        <v>172</v>
      </c>
      <c r="D172" s="35"/>
      <c r="E172" s="35"/>
      <c r="F172" s="36"/>
      <c r="G172" s="36"/>
      <c r="H172" s="25"/>
      <c r="I172" s="110"/>
    </row>
    <row r="173" spans="1:11" ht="15" customHeight="1">
      <c r="A173" s="46" t="s">
        <v>126</v>
      </c>
      <c r="B173" s="28"/>
      <c r="C173" s="28">
        <v>395300</v>
      </c>
      <c r="D173" s="79"/>
      <c r="E173" s="28">
        <v>1894600</v>
      </c>
      <c r="F173" s="79"/>
      <c r="G173" s="79"/>
      <c r="H173" s="25">
        <f>SUM(B173:G173)</f>
        <v>2289900</v>
      </c>
      <c r="I173" s="110">
        <v>1599700</v>
      </c>
      <c r="J173" s="1">
        <f t="shared" si="10"/>
        <v>43.145589798087144</v>
      </c>
      <c r="K173" s="82" t="s">
        <v>198</v>
      </c>
    </row>
    <row r="174" spans="1:10" ht="15" customHeight="1">
      <c r="A174" s="46" t="s">
        <v>164</v>
      </c>
      <c r="B174" s="24"/>
      <c r="C174" s="38">
        <v>36</v>
      </c>
      <c r="D174" s="79"/>
      <c r="E174" s="39">
        <v>189</v>
      </c>
      <c r="F174" s="79"/>
      <c r="G174" s="79"/>
      <c r="H174" s="25">
        <f>SUM(B174:G174)</f>
        <v>225</v>
      </c>
      <c r="I174" s="110">
        <v>132</v>
      </c>
      <c r="J174" s="1">
        <f t="shared" si="10"/>
        <v>70.45454545454545</v>
      </c>
    </row>
    <row r="175" spans="1:10" ht="15" customHeight="1">
      <c r="A175" s="46" t="s">
        <v>129</v>
      </c>
      <c r="B175" s="24"/>
      <c r="C175" s="24">
        <f>C173/C174</f>
        <v>10980.555555555555</v>
      </c>
      <c r="D175" s="79"/>
      <c r="E175" s="24">
        <f>E173/E174</f>
        <v>10024.338624338625</v>
      </c>
      <c r="F175" s="79"/>
      <c r="G175" s="79"/>
      <c r="H175" s="25">
        <f>H173/H174</f>
        <v>10177.333333333334</v>
      </c>
      <c r="I175" s="110">
        <v>12119</v>
      </c>
      <c r="J175" s="1">
        <f t="shared" si="10"/>
        <v>-16.021673955496873</v>
      </c>
    </row>
    <row r="176" spans="1:9" ht="15" customHeight="1">
      <c r="A176" s="46"/>
      <c r="B176" s="24"/>
      <c r="C176" s="24"/>
      <c r="D176" s="24"/>
      <c r="E176" s="24"/>
      <c r="F176" s="24"/>
      <c r="G176" s="38"/>
      <c r="H176" s="25"/>
      <c r="I176" s="110"/>
    </row>
    <row r="177" spans="1:9" ht="15" customHeight="1">
      <c r="A177" s="73" t="s">
        <v>45</v>
      </c>
      <c r="B177" s="22"/>
      <c r="C177" s="36"/>
      <c r="D177" s="36"/>
      <c r="E177" s="36"/>
      <c r="F177" s="36"/>
      <c r="G177" s="36"/>
      <c r="H177" s="25"/>
      <c r="I177" s="110"/>
    </row>
    <row r="178" spans="1:11" ht="15" customHeight="1">
      <c r="A178" s="46" t="s">
        <v>126</v>
      </c>
      <c r="B178" s="28">
        <v>1510273</v>
      </c>
      <c r="C178" s="28">
        <v>324000</v>
      </c>
      <c r="D178" s="28">
        <v>290000</v>
      </c>
      <c r="E178" s="28">
        <v>33000</v>
      </c>
      <c r="F178" s="79"/>
      <c r="G178" s="79"/>
      <c r="H178" s="25">
        <f>SUM(B178:G178)</f>
        <v>2157273</v>
      </c>
      <c r="I178" s="110">
        <v>1304010</v>
      </c>
      <c r="J178" s="1">
        <f t="shared" si="10"/>
        <v>65.43377734833322</v>
      </c>
      <c r="K178" s="82" t="s">
        <v>199</v>
      </c>
    </row>
    <row r="179" spans="1:10" ht="15" customHeight="1">
      <c r="A179" s="46" t="s">
        <v>164</v>
      </c>
      <c r="B179" s="29">
        <v>52.8</v>
      </c>
      <c r="C179" s="39">
        <v>18</v>
      </c>
      <c r="D179" s="40">
        <v>14</v>
      </c>
      <c r="E179" s="40">
        <v>3</v>
      </c>
      <c r="F179" s="79"/>
      <c r="G179" s="79"/>
      <c r="H179" s="25">
        <f>SUM(B179:G179)</f>
        <v>87.8</v>
      </c>
      <c r="I179" s="110">
        <v>89</v>
      </c>
      <c r="J179" s="1">
        <f t="shared" si="10"/>
        <v>-1.348314606741576</v>
      </c>
    </row>
    <row r="180" spans="1:10" ht="15" customHeight="1">
      <c r="A180" s="46" t="s">
        <v>129</v>
      </c>
      <c r="B180" s="24">
        <f>B178/B179</f>
        <v>28603.655303030304</v>
      </c>
      <c r="C180" s="24">
        <f>C178/C179</f>
        <v>18000</v>
      </c>
      <c r="D180" s="24">
        <f>D178/D179</f>
        <v>20714.285714285714</v>
      </c>
      <c r="E180" s="24">
        <f>E178/E179</f>
        <v>11000</v>
      </c>
      <c r="F180" s="79"/>
      <c r="G180" s="79"/>
      <c r="H180" s="25">
        <f>H178/H179</f>
        <v>24570.307517084282</v>
      </c>
      <c r="I180" s="110">
        <v>14714</v>
      </c>
      <c r="J180" s="1">
        <f t="shared" si="10"/>
        <v>66.9859148911532</v>
      </c>
    </row>
    <row r="181" spans="1:9" ht="15" customHeight="1">
      <c r="A181" s="46"/>
      <c r="B181" s="24"/>
      <c r="C181" s="24"/>
      <c r="D181" s="24"/>
      <c r="E181" s="24"/>
      <c r="F181" s="38"/>
      <c r="G181" s="38"/>
      <c r="H181" s="25"/>
      <c r="I181" s="110"/>
    </row>
    <row r="182" spans="1:9" ht="15" customHeight="1">
      <c r="A182" s="73" t="s">
        <v>46</v>
      </c>
      <c r="B182" s="22"/>
      <c r="C182" s="36"/>
      <c r="D182" s="36"/>
      <c r="E182" s="36"/>
      <c r="F182" s="36"/>
      <c r="G182" s="36"/>
      <c r="H182" s="25"/>
      <c r="I182" s="110"/>
    </row>
    <row r="183" spans="1:11" ht="15" customHeight="1">
      <c r="A183" s="46" t="s">
        <v>126</v>
      </c>
      <c r="B183" s="28">
        <v>700</v>
      </c>
      <c r="C183" s="28">
        <v>10000</v>
      </c>
      <c r="D183" s="28"/>
      <c r="E183" s="28">
        <v>474040</v>
      </c>
      <c r="F183" s="79"/>
      <c r="G183" s="79"/>
      <c r="H183" s="25">
        <f>SUM(B183:G183)</f>
        <v>484740</v>
      </c>
      <c r="I183" s="110">
        <v>569200</v>
      </c>
      <c r="J183" s="1">
        <f t="shared" si="10"/>
        <v>-14.838369641602247</v>
      </c>
      <c r="K183" s="82" t="s">
        <v>197</v>
      </c>
    </row>
    <row r="184" spans="1:11" ht="15" customHeight="1">
      <c r="A184" s="46" t="s">
        <v>164</v>
      </c>
      <c r="B184" s="57">
        <v>0.25</v>
      </c>
      <c r="C184" s="38">
        <v>1</v>
      </c>
      <c r="D184" s="39"/>
      <c r="E184" s="38">
        <v>53</v>
      </c>
      <c r="F184" s="79"/>
      <c r="G184" s="79"/>
      <c r="H184" s="25">
        <f>SUM(B184:G184)</f>
        <v>54.25</v>
      </c>
      <c r="I184" s="110">
        <v>59</v>
      </c>
      <c r="J184" s="1">
        <f t="shared" si="10"/>
        <v>-8.050847457627118</v>
      </c>
      <c r="K184" s="82" t="s">
        <v>200</v>
      </c>
    </row>
    <row r="185" spans="1:10" ht="15" customHeight="1">
      <c r="A185" s="46" t="s">
        <v>129</v>
      </c>
      <c r="B185" s="24">
        <f>B183/B184</f>
        <v>2800</v>
      </c>
      <c r="C185" s="24">
        <f>C183/C184</f>
        <v>10000</v>
      </c>
      <c r="D185" s="24"/>
      <c r="E185" s="24">
        <f>E183/E184</f>
        <v>8944.150943396226</v>
      </c>
      <c r="F185" s="79"/>
      <c r="G185" s="79"/>
      <c r="H185" s="25">
        <f>H183/H184</f>
        <v>8935.299539170506</v>
      </c>
      <c r="I185" s="110">
        <v>9647</v>
      </c>
      <c r="J185" s="1">
        <f t="shared" si="10"/>
        <v>-7.377427809987496</v>
      </c>
    </row>
    <row r="186" spans="1:9" ht="15" customHeight="1">
      <c r="A186" s="46"/>
      <c r="B186" s="24"/>
      <c r="C186" s="38"/>
      <c r="D186" s="38"/>
      <c r="E186" s="38"/>
      <c r="F186" s="38"/>
      <c r="G186" s="38"/>
      <c r="H186" s="25"/>
      <c r="I186" s="110"/>
    </row>
    <row r="187" spans="1:9" ht="15" customHeight="1">
      <c r="A187" s="52" t="s">
        <v>112</v>
      </c>
      <c r="B187" s="24"/>
      <c r="C187" s="38"/>
      <c r="D187" s="38"/>
      <c r="E187" s="38"/>
      <c r="F187" s="38"/>
      <c r="G187" s="38"/>
      <c r="H187" s="25"/>
      <c r="I187" s="110"/>
    </row>
    <row r="188" spans="1:11" ht="15" customHeight="1">
      <c r="A188" s="46" t="s">
        <v>126</v>
      </c>
      <c r="B188" s="80"/>
      <c r="C188" s="38">
        <v>200</v>
      </c>
      <c r="D188" s="80"/>
      <c r="E188" s="59">
        <v>6100</v>
      </c>
      <c r="F188" s="80"/>
      <c r="G188" s="80"/>
      <c r="H188" s="25">
        <f>SUM(B188:G188)</f>
        <v>6300</v>
      </c>
      <c r="I188" s="110">
        <v>13000</v>
      </c>
      <c r="J188" s="1">
        <f t="shared" si="10"/>
        <v>-51.53846153846153</v>
      </c>
      <c r="K188" s="82" t="s">
        <v>197</v>
      </c>
    </row>
    <row r="189" spans="1:10" ht="15" customHeight="1">
      <c r="A189" s="46" t="s">
        <v>164</v>
      </c>
      <c r="B189" s="92"/>
      <c r="C189" s="108">
        <v>0.125</v>
      </c>
      <c r="D189" s="80"/>
      <c r="E189" s="38">
        <v>6</v>
      </c>
      <c r="F189" s="80"/>
      <c r="G189" s="80"/>
      <c r="H189" s="25">
        <f>SUM(B189:G189)</f>
        <v>6.125</v>
      </c>
      <c r="I189" s="110">
        <v>6</v>
      </c>
      <c r="J189" s="1">
        <f t="shared" si="10"/>
        <v>2.083333333333333</v>
      </c>
    </row>
    <row r="190" spans="1:10" ht="15" customHeight="1">
      <c r="A190" s="46" t="s">
        <v>129</v>
      </c>
      <c r="B190" s="80"/>
      <c r="C190" s="38">
        <f>C188/C189</f>
        <v>1600</v>
      </c>
      <c r="D190" s="38"/>
      <c r="E190" s="38">
        <f>E188/E189</f>
        <v>1016.6666666666666</v>
      </c>
      <c r="F190" s="80"/>
      <c r="G190" s="80"/>
      <c r="H190" s="25">
        <f>H188/H189</f>
        <v>1028.5714285714287</v>
      </c>
      <c r="I190" s="110">
        <v>2167</v>
      </c>
      <c r="J190" s="1">
        <f t="shared" si="10"/>
        <v>-52.53477486980025</v>
      </c>
    </row>
    <row r="191" spans="1:9" ht="15" customHeight="1">
      <c r="A191" s="46"/>
      <c r="B191" s="24"/>
      <c r="C191" s="38"/>
      <c r="D191" s="38"/>
      <c r="E191" s="38"/>
      <c r="F191" s="38"/>
      <c r="G191" s="38"/>
      <c r="H191" s="25"/>
      <c r="I191" s="110"/>
    </row>
    <row r="192" spans="1:9" ht="15" customHeight="1">
      <c r="A192" s="52" t="s">
        <v>110</v>
      </c>
      <c r="B192" s="24"/>
      <c r="C192" s="38"/>
      <c r="D192" s="38"/>
      <c r="E192" s="38"/>
      <c r="F192" s="38"/>
      <c r="G192" s="38"/>
      <c r="H192" s="25"/>
      <c r="I192" s="110"/>
    </row>
    <row r="193" spans="1:11" ht="15" customHeight="1">
      <c r="A193" s="46" t="s">
        <v>126</v>
      </c>
      <c r="B193" s="80">
        <v>3500</v>
      </c>
      <c r="C193" s="38">
        <v>205000</v>
      </c>
      <c r="D193" s="80"/>
      <c r="E193" s="38">
        <v>147800</v>
      </c>
      <c r="F193" s="80"/>
      <c r="G193" s="80"/>
      <c r="H193" s="25">
        <f>SUM(B193:G193)</f>
        <v>356300</v>
      </c>
      <c r="I193" s="110">
        <v>31037</v>
      </c>
      <c r="J193" s="1">
        <f t="shared" si="10"/>
        <v>1047.9846634661856</v>
      </c>
      <c r="K193" s="82" t="s">
        <v>199</v>
      </c>
    </row>
    <row r="194" spans="1:10" ht="15" customHeight="1">
      <c r="A194" s="46" t="s">
        <v>164</v>
      </c>
      <c r="B194" s="101">
        <v>0.55</v>
      </c>
      <c r="C194" s="38">
        <v>8</v>
      </c>
      <c r="D194" s="80"/>
      <c r="E194" s="39">
        <v>6</v>
      </c>
      <c r="F194" s="80"/>
      <c r="G194" s="80"/>
      <c r="H194" s="25">
        <f>SUM(B194:G194)</f>
        <v>14.55</v>
      </c>
      <c r="I194" s="110">
        <v>2</v>
      </c>
      <c r="J194" s="1">
        <f t="shared" si="10"/>
        <v>627.5</v>
      </c>
    </row>
    <row r="195" spans="1:10" ht="15" customHeight="1">
      <c r="A195" s="46" t="s">
        <v>129</v>
      </c>
      <c r="B195" s="80">
        <f>B193/B194</f>
        <v>6363.636363636363</v>
      </c>
      <c r="C195" s="80">
        <f>C193/C194</f>
        <v>25625</v>
      </c>
      <c r="D195" s="80"/>
      <c r="E195" s="80">
        <f>E193/E194</f>
        <v>24633.333333333332</v>
      </c>
      <c r="F195" s="80"/>
      <c r="G195" s="80"/>
      <c r="H195" s="25">
        <f>H193/H194</f>
        <v>24487.972508591065</v>
      </c>
      <c r="I195" s="110">
        <v>15519</v>
      </c>
      <c r="J195" s="1">
        <f t="shared" si="10"/>
        <v>57.79349512591704</v>
      </c>
    </row>
    <row r="196" spans="1:9" ht="15" customHeight="1">
      <c r="A196" s="46"/>
      <c r="B196" s="24"/>
      <c r="C196" s="38"/>
      <c r="D196" s="38"/>
      <c r="E196" s="38"/>
      <c r="F196" s="38"/>
      <c r="G196" s="38"/>
      <c r="H196" s="25"/>
      <c r="I196" s="110"/>
    </row>
    <row r="197" spans="1:9" ht="15" customHeight="1">
      <c r="A197" s="52" t="s">
        <v>116</v>
      </c>
      <c r="B197" s="24"/>
      <c r="C197" s="38"/>
      <c r="D197" s="38"/>
      <c r="E197" s="38"/>
      <c r="F197" s="38"/>
      <c r="G197" s="38"/>
      <c r="H197" s="25"/>
      <c r="I197" s="110"/>
    </row>
    <row r="198" spans="1:11" ht="15" customHeight="1">
      <c r="A198" s="46" t="s">
        <v>126</v>
      </c>
      <c r="B198" s="80"/>
      <c r="C198" s="38"/>
      <c r="D198" s="80">
        <v>4400</v>
      </c>
      <c r="E198" s="38">
        <v>39400</v>
      </c>
      <c r="F198" s="80"/>
      <c r="G198" s="80"/>
      <c r="H198" s="25">
        <f>SUM(B198:E198)</f>
        <v>43800</v>
      </c>
      <c r="I198" s="110">
        <v>118800</v>
      </c>
      <c r="J198" s="1">
        <f t="shared" si="10"/>
        <v>-63.13131313131313</v>
      </c>
      <c r="K198" s="1" t="s">
        <v>201</v>
      </c>
    </row>
    <row r="199" spans="1:10" ht="15" customHeight="1">
      <c r="A199" s="46" t="s">
        <v>164</v>
      </c>
      <c r="B199" s="92"/>
      <c r="C199" s="38"/>
      <c r="D199" s="107">
        <v>1.2</v>
      </c>
      <c r="E199" s="39">
        <v>3.5</v>
      </c>
      <c r="F199" s="80"/>
      <c r="G199" s="80"/>
      <c r="H199" s="25">
        <f>SUM(B199:E199)</f>
        <v>4.7</v>
      </c>
      <c r="I199" s="110">
        <v>6</v>
      </c>
      <c r="J199" s="1">
        <f t="shared" si="10"/>
        <v>-21.666666666666664</v>
      </c>
    </row>
    <row r="200" spans="1:10" ht="15" customHeight="1">
      <c r="A200" s="46" t="s">
        <v>129</v>
      </c>
      <c r="B200" s="80"/>
      <c r="C200" s="38"/>
      <c r="D200" s="80">
        <f>D198/D199</f>
        <v>3666.666666666667</v>
      </c>
      <c r="E200" s="80">
        <f>E198/E199</f>
        <v>11257.142857142857</v>
      </c>
      <c r="F200" s="80"/>
      <c r="G200" s="80"/>
      <c r="H200" s="25">
        <f>H198/H199</f>
        <v>9319.148936170212</v>
      </c>
      <c r="I200" s="110">
        <v>19800</v>
      </c>
      <c r="J200" s="1">
        <f t="shared" si="10"/>
        <v>-52.93359123146357</v>
      </c>
    </row>
    <row r="201" spans="1:9" ht="15" customHeight="1">
      <c r="A201" s="46"/>
      <c r="B201" s="24"/>
      <c r="C201" s="38"/>
      <c r="D201" s="38"/>
      <c r="E201" s="38"/>
      <c r="F201" s="38"/>
      <c r="G201" s="38"/>
      <c r="H201" s="25"/>
      <c r="I201" s="110"/>
    </row>
    <row r="202" spans="1:9" ht="15" customHeight="1">
      <c r="A202" s="58" t="s">
        <v>103</v>
      </c>
      <c r="B202" s="24"/>
      <c r="C202" s="38"/>
      <c r="D202" s="38"/>
      <c r="E202" s="38"/>
      <c r="F202" s="38"/>
      <c r="G202" s="38"/>
      <c r="H202" s="25"/>
      <c r="I202" s="110"/>
    </row>
    <row r="203" spans="1:11" ht="15" customHeight="1">
      <c r="A203" s="46" t="s">
        <v>126</v>
      </c>
      <c r="B203" s="80"/>
      <c r="C203" s="38">
        <v>2500</v>
      </c>
      <c r="D203" s="80"/>
      <c r="E203" s="38">
        <v>3200</v>
      </c>
      <c r="F203" s="80"/>
      <c r="G203" s="80"/>
      <c r="H203" s="25">
        <f>SUM(B203:G203)</f>
        <v>5700</v>
      </c>
      <c r="I203" s="110">
        <v>10175</v>
      </c>
      <c r="J203" s="1">
        <f t="shared" si="10"/>
        <v>-43.980343980343974</v>
      </c>
      <c r="K203" s="82" t="s">
        <v>197</v>
      </c>
    </row>
    <row r="204" spans="1:10" ht="15" customHeight="1">
      <c r="A204" s="46" t="s">
        <v>164</v>
      </c>
      <c r="B204" s="80"/>
      <c r="C204" s="39">
        <v>1</v>
      </c>
      <c r="D204" s="80"/>
      <c r="E204" s="40">
        <v>0.25</v>
      </c>
      <c r="F204" s="80"/>
      <c r="G204" s="80"/>
      <c r="H204" s="25">
        <f>SUM(B204:G204)</f>
        <v>1.25</v>
      </c>
      <c r="I204" s="110">
        <v>2</v>
      </c>
      <c r="J204" s="1">
        <f t="shared" si="10"/>
        <v>-37.5</v>
      </c>
    </row>
    <row r="205" spans="1:10" ht="15" customHeight="1">
      <c r="A205" s="46" t="s">
        <v>129</v>
      </c>
      <c r="B205" s="80"/>
      <c r="C205" s="38">
        <f>C203/C204</f>
        <v>2500</v>
      </c>
      <c r="D205" s="38"/>
      <c r="E205" s="38">
        <f>E203/E204</f>
        <v>12800</v>
      </c>
      <c r="F205" s="80"/>
      <c r="G205" s="80"/>
      <c r="H205" s="25">
        <f>H203/H204</f>
        <v>4560</v>
      </c>
      <c r="I205" s="110">
        <v>6783</v>
      </c>
      <c r="J205" s="1">
        <f t="shared" si="10"/>
        <v>-32.773109243697476</v>
      </c>
    </row>
    <row r="206" spans="1:9" ht="15" customHeight="1">
      <c r="A206" s="46"/>
      <c r="B206" s="24"/>
      <c r="C206" s="38"/>
      <c r="D206" s="38"/>
      <c r="E206" s="38"/>
      <c r="F206" s="38"/>
      <c r="G206" s="38"/>
      <c r="H206" s="25"/>
      <c r="I206" s="110"/>
    </row>
    <row r="207" spans="1:9" ht="15" customHeight="1">
      <c r="A207" s="52" t="s">
        <v>104</v>
      </c>
      <c r="B207" s="24"/>
      <c r="C207" s="38"/>
      <c r="D207" s="38"/>
      <c r="E207" s="38"/>
      <c r="F207" s="38"/>
      <c r="G207" s="38"/>
      <c r="H207" s="25"/>
      <c r="I207" s="110"/>
    </row>
    <row r="208" spans="1:11" ht="15" customHeight="1">
      <c r="A208" s="46" t="s">
        <v>126</v>
      </c>
      <c r="B208" s="38">
        <v>1000</v>
      </c>
      <c r="C208" s="38">
        <v>54000</v>
      </c>
      <c r="D208" s="80"/>
      <c r="E208" s="38">
        <v>29000</v>
      </c>
      <c r="F208" s="80"/>
      <c r="G208" s="80"/>
      <c r="H208" s="25">
        <f>SUM(B208:G208)</f>
        <v>84000</v>
      </c>
      <c r="I208" s="110">
        <v>51560</v>
      </c>
      <c r="J208" s="1">
        <f t="shared" si="10"/>
        <v>62.91698991466252</v>
      </c>
      <c r="K208" s="82" t="s">
        <v>199</v>
      </c>
    </row>
    <row r="209" spans="1:10" ht="15" customHeight="1">
      <c r="A209" s="46" t="s">
        <v>164</v>
      </c>
      <c r="B209" s="50">
        <v>0.125</v>
      </c>
      <c r="C209" s="40">
        <v>4</v>
      </c>
      <c r="D209" s="80"/>
      <c r="E209" s="40">
        <v>3</v>
      </c>
      <c r="F209" s="80"/>
      <c r="G209" s="80"/>
      <c r="H209" s="25">
        <f>SUM(B209:G209)</f>
        <v>7.125</v>
      </c>
      <c r="I209" s="110">
        <v>6</v>
      </c>
      <c r="J209" s="1">
        <f t="shared" si="10"/>
        <v>18.75</v>
      </c>
    </row>
    <row r="210" spans="1:10" ht="15" customHeight="1">
      <c r="A210" s="46" t="s">
        <v>129</v>
      </c>
      <c r="B210" s="51">
        <f>B208/B209</f>
        <v>8000</v>
      </c>
      <c r="C210" s="51">
        <f>C208/C209</f>
        <v>13500</v>
      </c>
      <c r="D210" s="51"/>
      <c r="E210" s="51">
        <f>E208/E209</f>
        <v>9666.666666666666</v>
      </c>
      <c r="F210" s="80"/>
      <c r="G210" s="80"/>
      <c r="H210" s="25">
        <f>H208/H209</f>
        <v>11789.473684210527</v>
      </c>
      <c r="I210" s="110">
        <v>8593</v>
      </c>
      <c r="J210" s="1">
        <f t="shared" si="10"/>
        <v>37.198576564768146</v>
      </c>
    </row>
    <row r="211" spans="1:9" ht="15" customHeight="1">
      <c r="A211" s="46"/>
      <c r="B211" s="24"/>
      <c r="C211" s="38"/>
      <c r="D211" s="38"/>
      <c r="E211" s="38"/>
      <c r="F211" s="38"/>
      <c r="G211" s="38"/>
      <c r="H211" s="25"/>
      <c r="I211" s="110"/>
    </row>
    <row r="212" spans="1:9" ht="15" customHeight="1">
      <c r="A212" s="46"/>
      <c r="B212" s="7"/>
      <c r="C212" s="8"/>
      <c r="D212" s="14"/>
      <c r="E212" s="18"/>
      <c r="F212" s="14"/>
      <c r="G212" s="14"/>
      <c r="H212" s="10" t="s">
        <v>99</v>
      </c>
      <c r="I212" s="110"/>
    </row>
    <row r="213" spans="1:9" ht="15" customHeight="1">
      <c r="A213" s="46"/>
      <c r="B213" s="21" t="s">
        <v>4</v>
      </c>
      <c r="C213" s="21" t="s">
        <v>5</v>
      </c>
      <c r="D213" s="22" t="s">
        <v>6</v>
      </c>
      <c r="E213" s="22" t="s">
        <v>7</v>
      </c>
      <c r="F213" s="22" t="s">
        <v>8</v>
      </c>
      <c r="G213" s="22" t="s">
        <v>9</v>
      </c>
      <c r="H213" s="103">
        <v>2005</v>
      </c>
      <c r="I213" s="110"/>
    </row>
    <row r="214" spans="1:9" ht="15" customHeight="1">
      <c r="A214" s="52" t="s">
        <v>105</v>
      </c>
      <c r="B214" s="24"/>
      <c r="C214" s="38"/>
      <c r="D214" s="38"/>
      <c r="E214" s="38"/>
      <c r="F214" s="38"/>
      <c r="G214" s="38"/>
      <c r="H214" s="25"/>
      <c r="I214" s="110"/>
    </row>
    <row r="215" spans="1:11" ht="15" customHeight="1">
      <c r="A215" s="46" t="s">
        <v>126</v>
      </c>
      <c r="B215" s="80">
        <v>2000</v>
      </c>
      <c r="C215" s="80"/>
      <c r="D215" s="80"/>
      <c r="E215" s="38">
        <v>41500</v>
      </c>
      <c r="F215" s="80"/>
      <c r="G215" s="80"/>
      <c r="H215" s="25">
        <f>SUM(B215:E215)</f>
        <v>43500</v>
      </c>
      <c r="I215" s="110">
        <v>55400</v>
      </c>
      <c r="J215" s="1">
        <f t="shared" si="10"/>
        <v>-21.48014440433213</v>
      </c>
      <c r="K215" s="82" t="s">
        <v>197</v>
      </c>
    </row>
    <row r="216" spans="1:10" ht="15" customHeight="1">
      <c r="A216" s="46" t="s">
        <v>164</v>
      </c>
      <c r="B216" s="101">
        <v>0.38</v>
      </c>
      <c r="C216" s="80"/>
      <c r="D216" s="80"/>
      <c r="E216" s="40">
        <v>3</v>
      </c>
      <c r="F216" s="80"/>
      <c r="G216" s="80"/>
      <c r="H216" s="25">
        <f>SUM(B216:E216)</f>
        <v>3.38</v>
      </c>
      <c r="I216" s="110">
        <v>3</v>
      </c>
      <c r="J216" s="1">
        <f aca="true" t="shared" si="11" ref="J216:J279">(H216-I216)/I216*100</f>
        <v>12.666666666666663</v>
      </c>
    </row>
    <row r="217" spans="1:10" ht="15" customHeight="1">
      <c r="A217" s="46" t="s">
        <v>129</v>
      </c>
      <c r="B217" s="80">
        <f>B215/B216</f>
        <v>5263.157894736842</v>
      </c>
      <c r="C217" s="80"/>
      <c r="D217" s="80"/>
      <c r="E217" s="80">
        <f>E215/E216</f>
        <v>13833.333333333334</v>
      </c>
      <c r="F217" s="80"/>
      <c r="G217" s="80"/>
      <c r="H217" s="25">
        <f>H215/H216</f>
        <v>12869.822485207102</v>
      </c>
      <c r="I217" s="110">
        <v>22160</v>
      </c>
      <c r="J217" s="1">
        <f t="shared" si="11"/>
        <v>-41.92318373101489</v>
      </c>
    </row>
    <row r="218" spans="1:9" ht="15" customHeight="1">
      <c r="A218" s="46"/>
      <c r="B218" s="24"/>
      <c r="C218" s="38"/>
      <c r="D218" s="38"/>
      <c r="E218" s="38"/>
      <c r="F218" s="38"/>
      <c r="G218" s="38"/>
      <c r="H218" s="25"/>
      <c r="I218" s="110"/>
    </row>
    <row r="219" spans="1:9" ht="15" customHeight="1">
      <c r="A219" s="52" t="s">
        <v>106</v>
      </c>
      <c r="B219" s="24"/>
      <c r="C219" s="38"/>
      <c r="D219" s="38"/>
      <c r="E219" s="38"/>
      <c r="F219" s="38"/>
      <c r="G219" s="38"/>
      <c r="H219" s="25"/>
      <c r="I219" s="110"/>
    </row>
    <row r="220" spans="1:11" ht="15" customHeight="1">
      <c r="A220" s="46" t="s">
        <v>126</v>
      </c>
      <c r="B220" s="80"/>
      <c r="C220" s="54">
        <v>3200</v>
      </c>
      <c r="D220" s="80"/>
      <c r="E220" s="38">
        <v>45000</v>
      </c>
      <c r="F220" s="80">
        <f>F221*F222</f>
        <v>12000</v>
      </c>
      <c r="G220" s="80"/>
      <c r="H220" s="25">
        <f>SUM(B220:E220)</f>
        <v>48200</v>
      </c>
      <c r="I220" s="110">
        <v>108310</v>
      </c>
      <c r="J220" s="1">
        <f t="shared" si="11"/>
        <v>-55.498107284645926</v>
      </c>
      <c r="K220" s="82" t="s">
        <v>197</v>
      </c>
    </row>
    <row r="221" spans="1:10" ht="15" customHeight="1">
      <c r="A221" s="46" t="s">
        <v>164</v>
      </c>
      <c r="B221" s="92"/>
      <c r="C221" s="39">
        <v>0.8</v>
      </c>
      <c r="D221" s="80"/>
      <c r="E221" s="38">
        <v>6</v>
      </c>
      <c r="F221" s="80">
        <v>2</v>
      </c>
      <c r="G221" s="80"/>
      <c r="H221" s="25">
        <f>SUM(B221:E221)</f>
        <v>6.8</v>
      </c>
      <c r="I221" s="110">
        <v>6</v>
      </c>
      <c r="J221" s="1">
        <f t="shared" si="11"/>
        <v>13.33333333333333</v>
      </c>
    </row>
    <row r="222" spans="1:10" ht="15" customHeight="1">
      <c r="A222" s="46" t="s">
        <v>129</v>
      </c>
      <c r="B222" s="80"/>
      <c r="C222" s="38">
        <v>4000</v>
      </c>
      <c r="D222" s="80"/>
      <c r="E222" s="38">
        <f>E220/E221</f>
        <v>7500</v>
      </c>
      <c r="F222" s="80">
        <v>6000</v>
      </c>
      <c r="G222" s="80"/>
      <c r="H222" s="25">
        <f>H220/H221</f>
        <v>7088.235294117647</v>
      </c>
      <c r="I222" s="110">
        <v>16923</v>
      </c>
      <c r="J222" s="1">
        <f t="shared" si="11"/>
        <v>-58.11478287468152</v>
      </c>
    </row>
    <row r="223" spans="1:9" ht="15" customHeight="1">
      <c r="A223" s="46"/>
      <c r="B223" s="24"/>
      <c r="C223" s="38"/>
      <c r="D223" s="38"/>
      <c r="E223" s="38"/>
      <c r="F223" s="38"/>
      <c r="G223" s="38"/>
      <c r="H223" s="25"/>
      <c r="I223" s="110"/>
    </row>
    <row r="224" spans="1:9" ht="15" customHeight="1">
      <c r="A224" s="93" t="s">
        <v>111</v>
      </c>
      <c r="B224" s="24"/>
      <c r="C224" s="38"/>
      <c r="D224" s="38"/>
      <c r="E224" s="38"/>
      <c r="F224" s="38"/>
      <c r="G224" s="38"/>
      <c r="H224" s="25"/>
      <c r="I224" s="110"/>
    </row>
    <row r="225" spans="1:11" ht="15" customHeight="1">
      <c r="A225" s="46" t="s">
        <v>148</v>
      </c>
      <c r="B225" s="80"/>
      <c r="C225" s="27">
        <v>340000</v>
      </c>
      <c r="D225" s="80"/>
      <c r="E225" s="38"/>
      <c r="F225" s="80"/>
      <c r="G225" s="38"/>
      <c r="H225" s="25">
        <f>C225</f>
        <v>340000</v>
      </c>
      <c r="I225" s="110">
        <v>30000</v>
      </c>
      <c r="J225" s="1">
        <f t="shared" si="11"/>
        <v>1033.3333333333335</v>
      </c>
      <c r="K225" s="82" t="s">
        <v>226</v>
      </c>
    </row>
    <row r="226" spans="1:11" ht="15" customHeight="1">
      <c r="A226" s="46" t="s">
        <v>164</v>
      </c>
      <c r="B226" s="80"/>
      <c r="C226" s="38">
        <v>24</v>
      </c>
      <c r="D226" s="80"/>
      <c r="E226" s="40"/>
      <c r="F226" s="80"/>
      <c r="G226" s="38"/>
      <c r="H226" s="25">
        <f>C226</f>
        <v>24</v>
      </c>
      <c r="I226" s="110">
        <v>15</v>
      </c>
      <c r="J226" s="1">
        <f t="shared" si="11"/>
        <v>60</v>
      </c>
      <c r="K226" s="1" t="s">
        <v>202</v>
      </c>
    </row>
    <row r="227" spans="1:10" ht="15" customHeight="1">
      <c r="A227" s="46" t="s">
        <v>147</v>
      </c>
      <c r="B227" s="80"/>
      <c r="C227" s="38">
        <v>14167</v>
      </c>
      <c r="D227" s="80"/>
      <c r="E227" s="38"/>
      <c r="F227" s="80"/>
      <c r="G227" s="38"/>
      <c r="H227" s="25">
        <f>C227</f>
        <v>14167</v>
      </c>
      <c r="I227" s="110">
        <v>2000</v>
      </c>
      <c r="J227" s="1">
        <f t="shared" si="11"/>
        <v>608.35</v>
      </c>
    </row>
    <row r="228" spans="1:9" ht="15" customHeight="1">
      <c r="A228" s="46"/>
      <c r="B228" s="24"/>
      <c r="C228" s="38"/>
      <c r="D228" s="38"/>
      <c r="E228" s="38"/>
      <c r="F228" s="38"/>
      <c r="G228" s="38"/>
      <c r="H228" s="25"/>
      <c r="I228" s="110"/>
    </row>
    <row r="229" spans="1:10" s="17" customFormat="1" ht="15" customHeight="1">
      <c r="A229" s="48" t="s">
        <v>47</v>
      </c>
      <c r="B229" s="30"/>
      <c r="C229" s="30"/>
      <c r="D229" s="24"/>
      <c r="E229" s="41"/>
      <c r="F229" s="24"/>
      <c r="G229" s="24"/>
      <c r="H229" s="32"/>
      <c r="I229" s="62"/>
      <c r="J229" s="1"/>
    </row>
    <row r="230" spans="1:10" s="13" customFormat="1" ht="15" customHeight="1">
      <c r="A230" s="34" t="s">
        <v>3</v>
      </c>
      <c r="B230" s="33"/>
      <c r="C230" s="33"/>
      <c r="D230" s="22"/>
      <c r="E230" s="22"/>
      <c r="F230" s="22"/>
      <c r="G230" s="22"/>
      <c r="H230" s="34"/>
      <c r="I230" s="127"/>
      <c r="J230" s="1"/>
    </row>
    <row r="231" spans="1:9" ht="15" customHeight="1">
      <c r="A231" s="46"/>
      <c r="B231" s="24"/>
      <c r="C231" s="24"/>
      <c r="D231" s="24"/>
      <c r="E231" s="24"/>
      <c r="F231" s="24"/>
      <c r="G231" s="24"/>
      <c r="H231" s="25"/>
      <c r="I231" s="110"/>
    </row>
    <row r="232" spans="1:9" ht="15" customHeight="1">
      <c r="A232" s="73" t="s">
        <v>48</v>
      </c>
      <c r="B232" s="38"/>
      <c r="C232" s="26"/>
      <c r="D232" s="36"/>
      <c r="E232" s="26"/>
      <c r="F232" s="36"/>
      <c r="G232" s="36"/>
      <c r="H232" s="25"/>
      <c r="I232" s="110"/>
    </row>
    <row r="233" spans="1:11" ht="15" customHeight="1">
      <c r="A233" s="46" t="s">
        <v>126</v>
      </c>
      <c r="B233" s="80"/>
      <c r="C233" s="38">
        <v>1500</v>
      </c>
      <c r="D233" s="38">
        <v>10000</v>
      </c>
      <c r="E233" s="38">
        <v>18100</v>
      </c>
      <c r="F233" s="38">
        <v>149000</v>
      </c>
      <c r="G233" s="38">
        <v>218000</v>
      </c>
      <c r="H233" s="25">
        <f>SUM(B233:G233)</f>
        <v>396600</v>
      </c>
      <c r="I233" s="110">
        <v>2624350</v>
      </c>
      <c r="J233" s="1">
        <f t="shared" si="11"/>
        <v>-84.88768647474613</v>
      </c>
      <c r="K233" s="82" t="s">
        <v>203</v>
      </c>
    </row>
    <row r="234" spans="1:10" ht="15" customHeight="1">
      <c r="A234" s="46" t="s">
        <v>164</v>
      </c>
      <c r="B234" s="80"/>
      <c r="C234" s="37">
        <v>0.2</v>
      </c>
      <c r="D234" s="40">
        <v>1</v>
      </c>
      <c r="E234" s="28">
        <v>3</v>
      </c>
      <c r="F234" s="38">
        <v>7</v>
      </c>
      <c r="G234" s="38">
        <v>33</v>
      </c>
      <c r="H234" s="25">
        <f>SUM(B234:G234)</f>
        <v>44.2</v>
      </c>
      <c r="I234" s="110">
        <v>176</v>
      </c>
      <c r="J234" s="1">
        <f t="shared" si="11"/>
        <v>-74.88636363636364</v>
      </c>
    </row>
    <row r="235" spans="1:10" ht="15" customHeight="1">
      <c r="A235" s="46" t="s">
        <v>129</v>
      </c>
      <c r="B235" s="80"/>
      <c r="C235" s="38">
        <f aca="true" t="shared" si="12" ref="C235:H235">C233/C234</f>
        <v>7500</v>
      </c>
      <c r="D235" s="38">
        <f t="shared" si="12"/>
        <v>10000</v>
      </c>
      <c r="E235" s="38">
        <f t="shared" si="12"/>
        <v>6033.333333333333</v>
      </c>
      <c r="F235" s="38">
        <f t="shared" si="12"/>
        <v>21285.714285714286</v>
      </c>
      <c r="G235" s="38">
        <f t="shared" si="12"/>
        <v>6606.060606060606</v>
      </c>
      <c r="H235" s="25">
        <f t="shared" si="12"/>
        <v>8972.850678733032</v>
      </c>
      <c r="I235" s="110">
        <v>14954</v>
      </c>
      <c r="J235" s="1">
        <f t="shared" si="11"/>
        <v>-39.996986232894</v>
      </c>
    </row>
    <row r="236" spans="1:9" ht="15" customHeight="1">
      <c r="A236" s="46"/>
      <c r="B236" s="38"/>
      <c r="C236" s="38"/>
      <c r="D236" s="38"/>
      <c r="E236" s="38"/>
      <c r="F236" s="38"/>
      <c r="G236" s="38"/>
      <c r="H236" s="25"/>
      <c r="I236" s="110"/>
    </row>
    <row r="237" spans="1:9" ht="15" customHeight="1">
      <c r="A237" s="20" t="s">
        <v>96</v>
      </c>
      <c r="B237" s="36"/>
      <c r="C237" s="36"/>
      <c r="D237" s="36"/>
      <c r="E237" s="36"/>
      <c r="F237" s="35"/>
      <c r="G237" s="36"/>
      <c r="H237" s="25"/>
      <c r="I237" s="110"/>
    </row>
    <row r="238" spans="1:11" ht="15" customHeight="1">
      <c r="A238" s="46" t="s">
        <v>126</v>
      </c>
      <c r="B238" s="27">
        <v>51000</v>
      </c>
      <c r="C238" s="27">
        <v>8880</v>
      </c>
      <c r="D238" s="27">
        <v>27000</v>
      </c>
      <c r="E238" s="27">
        <v>360000</v>
      </c>
      <c r="F238" s="27">
        <f>F239*F240</f>
        <v>12000</v>
      </c>
      <c r="G238" s="27">
        <v>160000</v>
      </c>
      <c r="H238" s="25">
        <f>SUM(B238:G238)</f>
        <v>618880</v>
      </c>
      <c r="I238" s="110">
        <v>581160</v>
      </c>
      <c r="J238" s="1">
        <f t="shared" si="11"/>
        <v>6.490467341179709</v>
      </c>
      <c r="K238" s="82" t="s">
        <v>204</v>
      </c>
    </row>
    <row r="239" spans="1:11" ht="15" customHeight="1">
      <c r="A239" s="46" t="s">
        <v>164</v>
      </c>
      <c r="B239" s="39">
        <v>46.5</v>
      </c>
      <c r="C239" s="38">
        <v>1</v>
      </c>
      <c r="D239" s="38">
        <v>3</v>
      </c>
      <c r="E239" s="38">
        <v>45</v>
      </c>
      <c r="F239" s="38">
        <v>6</v>
      </c>
      <c r="G239" s="39">
        <v>29</v>
      </c>
      <c r="H239" s="25">
        <f>SUM(B239:G239)</f>
        <v>130.5</v>
      </c>
      <c r="I239" s="110">
        <v>155</v>
      </c>
      <c r="J239" s="1">
        <f t="shared" si="11"/>
        <v>-15.806451612903224</v>
      </c>
      <c r="K239" s="82" t="s">
        <v>205</v>
      </c>
    </row>
    <row r="240" spans="1:10" ht="15" customHeight="1">
      <c r="A240" s="46" t="s">
        <v>129</v>
      </c>
      <c r="B240" s="38">
        <f>B238/B239</f>
        <v>1096.774193548387</v>
      </c>
      <c r="C240" s="38">
        <f>C238/C239</f>
        <v>8880</v>
      </c>
      <c r="D240" s="38">
        <f>D238/D239</f>
        <v>9000</v>
      </c>
      <c r="E240" s="38">
        <f>E238/E239</f>
        <v>8000</v>
      </c>
      <c r="F240" s="38">
        <v>2000</v>
      </c>
      <c r="G240" s="38">
        <f>G238/G239</f>
        <v>5517.241379310345</v>
      </c>
      <c r="H240" s="25">
        <f>H238/H239</f>
        <v>4742.375478927203</v>
      </c>
      <c r="I240" s="110">
        <v>3762</v>
      </c>
      <c r="J240" s="1">
        <f t="shared" si="11"/>
        <v>26.059954251121837</v>
      </c>
    </row>
    <row r="241" spans="1:9" ht="15" customHeight="1">
      <c r="A241" s="46"/>
      <c r="B241" s="38"/>
      <c r="C241" s="38"/>
      <c r="D241" s="38"/>
      <c r="E241" s="38"/>
      <c r="F241" s="38"/>
      <c r="G241" s="38"/>
      <c r="H241" s="25"/>
      <c r="I241" s="110"/>
    </row>
    <row r="242" spans="1:9" ht="15" customHeight="1">
      <c r="A242" s="52"/>
      <c r="B242" s="27"/>
      <c r="C242" s="27"/>
      <c r="D242" s="38"/>
      <c r="E242" s="38"/>
      <c r="F242" s="36"/>
      <c r="G242" s="36"/>
      <c r="H242" s="25"/>
      <c r="I242" s="110"/>
    </row>
    <row r="243" spans="1:9" ht="15" customHeight="1">
      <c r="A243" s="52" t="s">
        <v>152</v>
      </c>
      <c r="B243" s="27"/>
      <c r="C243" s="27"/>
      <c r="D243" s="38"/>
      <c r="E243" s="38"/>
      <c r="F243" s="36"/>
      <c r="G243" s="36"/>
      <c r="H243" s="25"/>
      <c r="I243" s="110"/>
    </row>
    <row r="244" spans="1:10" ht="15" customHeight="1">
      <c r="A244" s="46" t="s">
        <v>126</v>
      </c>
      <c r="B244" s="80"/>
      <c r="C244" s="27"/>
      <c r="D244" s="80"/>
      <c r="E244" s="80"/>
      <c r="F244" s="27">
        <v>153000</v>
      </c>
      <c r="G244" s="80">
        <v>40000</v>
      </c>
      <c r="H244" s="25">
        <f>SUM(F244:G244)</f>
        <v>193000</v>
      </c>
      <c r="I244" s="110">
        <v>185100</v>
      </c>
      <c r="J244" s="1">
        <f t="shared" si="11"/>
        <v>4.267963263101027</v>
      </c>
    </row>
    <row r="245" spans="1:10" ht="15" customHeight="1">
      <c r="A245" s="46" t="s">
        <v>164</v>
      </c>
      <c r="B245" s="107"/>
      <c r="C245" s="27"/>
      <c r="D245" s="80"/>
      <c r="E245" s="81"/>
      <c r="F245" s="40">
        <v>13</v>
      </c>
      <c r="G245" s="80">
        <v>4</v>
      </c>
      <c r="H245" s="25">
        <f>SUM(F245:G245)</f>
        <v>17</v>
      </c>
      <c r="I245" s="110">
        <v>16</v>
      </c>
      <c r="J245" s="1">
        <f t="shared" si="11"/>
        <v>6.25</v>
      </c>
    </row>
    <row r="246" spans="1:10" ht="15" customHeight="1">
      <c r="A246" s="46" t="s">
        <v>129</v>
      </c>
      <c r="B246" s="80"/>
      <c r="C246" s="27"/>
      <c r="D246" s="80"/>
      <c r="E246" s="80"/>
      <c r="F246" s="38">
        <f>F244/F245</f>
        <v>11769.23076923077</v>
      </c>
      <c r="G246" s="38">
        <f>G244/G245</f>
        <v>10000</v>
      </c>
      <c r="H246" s="25">
        <f>H244/H245</f>
        <v>11352.941176470587</v>
      </c>
      <c r="I246" s="110">
        <v>11569</v>
      </c>
      <c r="J246" s="1">
        <f t="shared" si="11"/>
        <v>-1.8675669766566914</v>
      </c>
    </row>
    <row r="247" spans="1:9" ht="15" customHeight="1">
      <c r="A247" s="46"/>
      <c r="B247" s="38"/>
      <c r="C247" s="38"/>
      <c r="D247" s="38"/>
      <c r="E247" s="38"/>
      <c r="F247" s="38"/>
      <c r="G247" s="38"/>
      <c r="H247" s="25"/>
      <c r="I247" s="110"/>
    </row>
    <row r="248" spans="1:9" ht="15" customHeight="1">
      <c r="A248" s="56" t="s">
        <v>114</v>
      </c>
      <c r="B248" s="43"/>
      <c r="C248" s="43"/>
      <c r="D248" s="38"/>
      <c r="E248" s="38"/>
      <c r="F248" s="38"/>
      <c r="G248" s="38"/>
      <c r="H248" s="25"/>
      <c r="I248" s="110"/>
    </row>
    <row r="249" spans="1:10" ht="15" customHeight="1">
      <c r="A249" s="74" t="s">
        <v>126</v>
      </c>
      <c r="B249" s="43">
        <v>34000</v>
      </c>
      <c r="C249" s="43">
        <v>2600</v>
      </c>
      <c r="D249" s="80"/>
      <c r="E249" s="38">
        <v>30000</v>
      </c>
      <c r="F249" s="80"/>
      <c r="G249" s="80"/>
      <c r="H249" s="25">
        <f>SUM(B249:G249)</f>
        <v>66600</v>
      </c>
      <c r="I249" s="110">
        <v>51500</v>
      </c>
      <c r="J249" s="1">
        <f t="shared" si="11"/>
        <v>29.320388349514566</v>
      </c>
    </row>
    <row r="250" spans="1:10" ht="15" customHeight="1">
      <c r="A250" s="46" t="s">
        <v>164</v>
      </c>
      <c r="B250" s="61">
        <v>7.75</v>
      </c>
      <c r="C250" s="109">
        <v>0.4</v>
      </c>
      <c r="D250" s="80"/>
      <c r="E250" s="38">
        <v>5</v>
      </c>
      <c r="F250" s="80"/>
      <c r="G250" s="80"/>
      <c r="H250" s="25">
        <f>SUM(B250:G250)</f>
        <v>13.15</v>
      </c>
      <c r="I250" s="110">
        <v>7</v>
      </c>
      <c r="J250" s="1">
        <f t="shared" si="11"/>
        <v>87.85714285714286</v>
      </c>
    </row>
    <row r="251" spans="1:10" ht="15" customHeight="1">
      <c r="A251" s="46" t="s">
        <v>129</v>
      </c>
      <c r="B251" s="43">
        <f>B249/B250</f>
        <v>4387.096774193548</v>
      </c>
      <c r="C251" s="43">
        <f>C249/C250</f>
        <v>6500</v>
      </c>
      <c r="D251" s="43"/>
      <c r="E251" s="43">
        <f>E249/E250</f>
        <v>6000</v>
      </c>
      <c r="F251" s="80"/>
      <c r="G251" s="80"/>
      <c r="H251" s="25">
        <f>H249/H250</f>
        <v>5064.638783269962</v>
      </c>
      <c r="I251" s="110">
        <v>7103</v>
      </c>
      <c r="J251" s="1">
        <f t="shared" si="11"/>
        <v>-28.697187339575365</v>
      </c>
    </row>
    <row r="252" spans="1:9" ht="15" customHeight="1">
      <c r="A252" s="55"/>
      <c r="B252" s="43"/>
      <c r="C252" s="43"/>
      <c r="D252" s="62"/>
      <c r="E252" s="38"/>
      <c r="F252" s="38"/>
      <c r="G252" s="38"/>
      <c r="H252" s="25"/>
      <c r="I252" s="110"/>
    </row>
    <row r="253" spans="1:9" ht="15" customHeight="1">
      <c r="A253" s="20" t="s">
        <v>49</v>
      </c>
      <c r="B253" s="36"/>
      <c r="C253" s="36"/>
      <c r="D253" s="36"/>
      <c r="E253" s="36"/>
      <c r="F253" s="36"/>
      <c r="G253" s="36"/>
      <c r="H253" s="25"/>
      <c r="I253" s="110"/>
    </row>
    <row r="254" spans="1:11" ht="15" customHeight="1">
      <c r="A254" s="46" t="s">
        <v>126</v>
      </c>
      <c r="B254" s="27">
        <v>7000</v>
      </c>
      <c r="C254" s="27">
        <v>1000</v>
      </c>
      <c r="D254" s="27">
        <v>21000</v>
      </c>
      <c r="E254" s="66">
        <v>16500</v>
      </c>
      <c r="F254" s="27">
        <f>F255*F256</f>
        <v>24000</v>
      </c>
      <c r="G254" s="66">
        <v>96000</v>
      </c>
      <c r="H254" s="25">
        <f>SUM(B254:G254)</f>
        <v>165500</v>
      </c>
      <c r="I254" s="110">
        <v>216800</v>
      </c>
      <c r="J254" s="1">
        <f t="shared" si="11"/>
        <v>-23.662361623616235</v>
      </c>
      <c r="K254" s="82" t="s">
        <v>204</v>
      </c>
    </row>
    <row r="255" spans="1:11" ht="15" customHeight="1">
      <c r="A255" s="46" t="s">
        <v>164</v>
      </c>
      <c r="B255" s="39">
        <v>0.8</v>
      </c>
      <c r="C255" s="40">
        <v>0.25</v>
      </c>
      <c r="D255" s="38">
        <v>3</v>
      </c>
      <c r="E255" s="38">
        <v>3</v>
      </c>
      <c r="F255" s="39">
        <v>4</v>
      </c>
      <c r="G255" s="38">
        <v>12</v>
      </c>
      <c r="H255" s="25">
        <f>SUM(B255:G255)</f>
        <v>23.05</v>
      </c>
      <c r="I255" s="110">
        <v>37</v>
      </c>
      <c r="J255" s="1">
        <f t="shared" si="11"/>
        <v>-37.7027027027027</v>
      </c>
      <c r="K255" s="82" t="s">
        <v>205</v>
      </c>
    </row>
    <row r="256" spans="1:10" ht="15" customHeight="1">
      <c r="A256" s="46" t="s">
        <v>129</v>
      </c>
      <c r="B256" s="38">
        <f>B254/B255</f>
        <v>8750</v>
      </c>
      <c r="C256" s="38">
        <f>C254/C255</f>
        <v>4000</v>
      </c>
      <c r="D256" s="38">
        <f>D254/D255</f>
        <v>7000</v>
      </c>
      <c r="E256" s="38">
        <f>E254/E255</f>
        <v>5500</v>
      </c>
      <c r="F256" s="38">
        <v>6000</v>
      </c>
      <c r="G256" s="38">
        <f>G254/G255</f>
        <v>8000</v>
      </c>
      <c r="H256" s="25">
        <f>H254/H255</f>
        <v>7180.043383947939</v>
      </c>
      <c r="I256" s="110">
        <v>5859</v>
      </c>
      <c r="J256" s="1">
        <f t="shared" si="11"/>
        <v>22.547250110051873</v>
      </c>
    </row>
    <row r="257" spans="1:9" ht="15" customHeight="1">
      <c r="A257" s="46"/>
      <c r="B257" s="38"/>
      <c r="C257" s="38"/>
      <c r="D257" s="38"/>
      <c r="E257" s="38"/>
      <c r="F257" s="38"/>
      <c r="G257" s="38"/>
      <c r="H257" s="25"/>
      <c r="I257" s="110"/>
    </row>
    <row r="258" spans="1:9" ht="15" customHeight="1">
      <c r="A258" s="20" t="s">
        <v>50</v>
      </c>
      <c r="B258" s="38"/>
      <c r="C258" s="36"/>
      <c r="D258" s="36"/>
      <c r="E258" s="36"/>
      <c r="F258" s="36"/>
      <c r="G258" s="36"/>
      <c r="H258" s="25"/>
      <c r="I258" s="110"/>
    </row>
    <row r="259" spans="1:10" ht="15" customHeight="1">
      <c r="A259" s="46" t="s">
        <v>126</v>
      </c>
      <c r="B259" s="80"/>
      <c r="C259" s="27"/>
      <c r="D259" s="27"/>
      <c r="E259" s="66">
        <v>40000</v>
      </c>
      <c r="F259" s="27">
        <f>F260*F261</f>
        <v>54000</v>
      </c>
      <c r="G259" s="27">
        <v>180000</v>
      </c>
      <c r="H259" s="25">
        <f>SUM(B259:G259)</f>
        <v>274000</v>
      </c>
      <c r="I259" s="110">
        <v>56500</v>
      </c>
      <c r="J259" s="1">
        <f t="shared" si="11"/>
        <v>384.95575221238937</v>
      </c>
    </row>
    <row r="260" spans="1:11" ht="15" customHeight="1">
      <c r="A260" s="46" t="s">
        <v>164</v>
      </c>
      <c r="B260" s="80"/>
      <c r="C260" s="38"/>
      <c r="D260" s="39"/>
      <c r="E260" s="39">
        <v>5</v>
      </c>
      <c r="F260" s="40">
        <v>6</v>
      </c>
      <c r="G260" s="39">
        <v>12</v>
      </c>
      <c r="H260" s="25">
        <f>SUM(D260:G260)</f>
        <v>23</v>
      </c>
      <c r="I260" s="110">
        <v>14</v>
      </c>
      <c r="J260" s="1">
        <f t="shared" si="11"/>
        <v>64.28571428571429</v>
      </c>
      <c r="K260" s="1" t="s">
        <v>206</v>
      </c>
    </row>
    <row r="261" spans="1:10" ht="15" customHeight="1">
      <c r="A261" s="46" t="s">
        <v>129</v>
      </c>
      <c r="B261" s="80"/>
      <c r="C261" s="38"/>
      <c r="D261" s="38"/>
      <c r="E261" s="38">
        <f>E259/E260</f>
        <v>8000</v>
      </c>
      <c r="F261" s="38">
        <v>9000</v>
      </c>
      <c r="G261" s="38">
        <v>15000</v>
      </c>
      <c r="H261" s="25">
        <f>H259/H260</f>
        <v>11913.04347826087</v>
      </c>
      <c r="I261" s="110">
        <v>4036</v>
      </c>
      <c r="J261" s="1">
        <f t="shared" si="11"/>
        <v>195.16956090834663</v>
      </c>
    </row>
    <row r="262" spans="1:9" ht="15" customHeight="1">
      <c r="A262" s="46"/>
      <c r="B262" s="38"/>
      <c r="C262" s="38"/>
      <c r="D262" s="38"/>
      <c r="E262" s="38"/>
      <c r="F262" s="38"/>
      <c r="G262" s="38"/>
      <c r="H262" s="25"/>
      <c r="I262" s="110"/>
    </row>
    <row r="263" spans="1:9" ht="15" customHeight="1">
      <c r="A263" s="20" t="s">
        <v>51</v>
      </c>
      <c r="B263" s="38"/>
      <c r="C263" s="36"/>
      <c r="D263" s="36"/>
      <c r="E263" s="36"/>
      <c r="F263" s="36"/>
      <c r="G263" s="26"/>
      <c r="H263" s="25"/>
      <c r="I263" s="110"/>
    </row>
    <row r="264" spans="1:11" ht="15" customHeight="1">
      <c r="A264" s="46" t="s">
        <v>126</v>
      </c>
      <c r="B264" s="80"/>
      <c r="C264" s="80"/>
      <c r="D264" s="27"/>
      <c r="E264" s="80"/>
      <c r="F264" s="27">
        <f>F265*F266</f>
        <v>64000</v>
      </c>
      <c r="G264" s="27">
        <v>176000</v>
      </c>
      <c r="H264" s="25">
        <f>G264</f>
        <v>176000</v>
      </c>
      <c r="I264" s="110">
        <v>101400</v>
      </c>
      <c r="J264" s="1">
        <f t="shared" si="11"/>
        <v>73.57001972386587</v>
      </c>
      <c r="K264" s="1" t="s">
        <v>206</v>
      </c>
    </row>
    <row r="265" spans="1:10" ht="15" customHeight="1">
      <c r="A265" s="46" t="s">
        <v>164</v>
      </c>
      <c r="B265" s="80"/>
      <c r="C265" s="80"/>
      <c r="D265" s="39"/>
      <c r="E265" s="101"/>
      <c r="F265" s="40">
        <v>4</v>
      </c>
      <c r="G265" s="49">
        <v>22</v>
      </c>
      <c r="H265" s="25">
        <f>G265</f>
        <v>22</v>
      </c>
      <c r="I265" s="110">
        <v>12</v>
      </c>
      <c r="J265" s="1">
        <f t="shared" si="11"/>
        <v>83.33333333333334</v>
      </c>
    </row>
    <row r="266" spans="1:10" ht="15" customHeight="1">
      <c r="A266" s="46" t="s">
        <v>129</v>
      </c>
      <c r="B266" s="80"/>
      <c r="C266" s="80"/>
      <c r="D266" s="38"/>
      <c r="E266" s="80"/>
      <c r="F266" s="38">
        <v>16000</v>
      </c>
      <c r="G266" s="38">
        <v>8000</v>
      </c>
      <c r="H266" s="25">
        <f>G266</f>
        <v>8000</v>
      </c>
      <c r="I266" s="110">
        <v>8667</v>
      </c>
      <c r="J266" s="1">
        <f t="shared" si="11"/>
        <v>-7.695857851621092</v>
      </c>
    </row>
    <row r="267" spans="1:9" ht="15" customHeight="1">
      <c r="A267" s="46"/>
      <c r="B267" s="38"/>
      <c r="C267" s="38"/>
      <c r="D267" s="38"/>
      <c r="E267" s="38"/>
      <c r="F267" s="38"/>
      <c r="G267" s="38"/>
      <c r="H267" s="104"/>
      <c r="I267" s="110"/>
    </row>
    <row r="268" spans="1:9" ht="15" customHeight="1">
      <c r="A268" s="46"/>
      <c r="B268" s="38"/>
      <c r="C268" s="38"/>
      <c r="D268" s="38"/>
      <c r="E268" s="38"/>
      <c r="F268" s="38"/>
      <c r="G268" s="38"/>
      <c r="H268" s="104"/>
      <c r="I268" s="110"/>
    </row>
    <row r="269" spans="1:9" ht="15" customHeight="1">
      <c r="A269" s="46"/>
      <c r="B269" s="38"/>
      <c r="C269" s="38"/>
      <c r="D269" s="38"/>
      <c r="E269" s="38"/>
      <c r="F269" s="38"/>
      <c r="G269" s="38"/>
      <c r="H269" s="104"/>
      <c r="I269" s="110"/>
    </row>
    <row r="270" spans="1:10" s="17" customFormat="1" ht="15" customHeight="1">
      <c r="A270" s="48" t="s">
        <v>52</v>
      </c>
      <c r="B270" s="30"/>
      <c r="C270" s="30"/>
      <c r="D270" s="24"/>
      <c r="E270" s="27"/>
      <c r="F270" s="24"/>
      <c r="G270" s="24"/>
      <c r="H270" s="10" t="s">
        <v>99</v>
      </c>
      <c r="I270" s="62"/>
      <c r="J270" s="1"/>
    </row>
    <row r="271" spans="1:10" s="13" customFormat="1" ht="15" customHeight="1">
      <c r="A271" s="34" t="s">
        <v>3</v>
      </c>
      <c r="B271" s="33" t="s">
        <v>4</v>
      </c>
      <c r="C271" s="33" t="s">
        <v>5</v>
      </c>
      <c r="D271" s="22" t="s">
        <v>6</v>
      </c>
      <c r="E271" s="22" t="s">
        <v>7</v>
      </c>
      <c r="F271" s="22" t="s">
        <v>8</v>
      </c>
      <c r="G271" s="22" t="s">
        <v>9</v>
      </c>
      <c r="H271" s="103">
        <v>2005</v>
      </c>
      <c r="I271" s="127">
        <v>2004</v>
      </c>
      <c r="J271" s="1">
        <f t="shared" si="11"/>
        <v>0.049900199600798396</v>
      </c>
    </row>
    <row r="272" spans="1:10" s="13" customFormat="1" ht="15" customHeight="1">
      <c r="A272" s="34"/>
      <c r="B272" s="33"/>
      <c r="C272" s="33"/>
      <c r="D272" s="22"/>
      <c r="E272" s="22"/>
      <c r="F272" s="22"/>
      <c r="G272" s="22"/>
      <c r="H272" s="34"/>
      <c r="I272" s="127"/>
      <c r="J272" s="1"/>
    </row>
    <row r="273" spans="1:10" s="100" customFormat="1" ht="15" customHeight="1">
      <c r="A273" s="97" t="s">
        <v>161</v>
      </c>
      <c r="B273" s="98"/>
      <c r="C273" s="98"/>
      <c r="D273" s="99"/>
      <c r="E273" s="99"/>
      <c r="F273" s="99"/>
      <c r="G273" s="99"/>
      <c r="H273" s="97"/>
      <c r="I273" s="128"/>
      <c r="J273" s="1"/>
    </row>
    <row r="274" spans="1:11" s="13" customFormat="1" ht="15" customHeight="1">
      <c r="A274" s="47" t="s">
        <v>162</v>
      </c>
      <c r="B274" s="33"/>
      <c r="C274" s="33"/>
      <c r="D274" s="22"/>
      <c r="E274" s="22"/>
      <c r="F274" s="24">
        <v>6573503</v>
      </c>
      <c r="G274" s="22"/>
      <c r="H274" s="34">
        <f>F274</f>
        <v>6573503</v>
      </c>
      <c r="I274" s="127">
        <v>5226590</v>
      </c>
      <c r="J274" s="1">
        <f t="shared" si="11"/>
        <v>25.770397142305022</v>
      </c>
      <c r="K274" s="13" t="s">
        <v>221</v>
      </c>
    </row>
    <row r="275" spans="1:10" s="13" customFormat="1" ht="15" customHeight="1">
      <c r="A275" s="47" t="s">
        <v>163</v>
      </c>
      <c r="B275" s="33"/>
      <c r="C275" s="33"/>
      <c r="D275" s="22"/>
      <c r="E275" s="22"/>
      <c r="F275" s="24">
        <v>2197464</v>
      </c>
      <c r="G275" s="22"/>
      <c r="H275" s="34">
        <f>F275</f>
        <v>2197464</v>
      </c>
      <c r="I275" s="127">
        <v>1541877</v>
      </c>
      <c r="J275" s="1">
        <f t="shared" si="11"/>
        <v>42.518761224144335</v>
      </c>
    </row>
    <row r="276" spans="1:9" ht="15" customHeight="1">
      <c r="A276" s="20" t="s">
        <v>135</v>
      </c>
      <c r="B276" s="24"/>
      <c r="C276" s="24"/>
      <c r="D276" s="24"/>
      <c r="E276" s="24"/>
      <c r="F276" s="24"/>
      <c r="G276" s="24"/>
      <c r="H276" s="34"/>
      <c r="I276" s="110"/>
    </row>
    <row r="277" spans="1:9" ht="15" customHeight="1">
      <c r="A277" s="47" t="s">
        <v>91</v>
      </c>
      <c r="B277" s="27"/>
      <c r="C277" s="38"/>
      <c r="D277" s="27"/>
      <c r="E277" s="27"/>
      <c r="F277" s="27"/>
      <c r="G277" s="27"/>
      <c r="H277" s="34"/>
      <c r="I277" s="110"/>
    </row>
    <row r="278" spans="1:10" ht="15" customHeight="1">
      <c r="A278" s="46" t="s">
        <v>53</v>
      </c>
      <c r="B278" s="80"/>
      <c r="C278" s="80"/>
      <c r="D278" s="80"/>
      <c r="E278" s="80"/>
      <c r="F278" s="38">
        <v>6264847</v>
      </c>
      <c r="G278" s="80"/>
      <c r="H278" s="34">
        <f>F278</f>
        <v>6264847</v>
      </c>
      <c r="I278" s="110">
        <v>4946717</v>
      </c>
      <c r="J278" s="1">
        <f t="shared" si="11"/>
        <v>26.646561749944457</v>
      </c>
    </row>
    <row r="279" spans="1:10" ht="15" customHeight="1">
      <c r="A279" s="46" t="s">
        <v>18</v>
      </c>
      <c r="B279" s="80"/>
      <c r="C279" s="80"/>
      <c r="D279" s="80"/>
      <c r="E279" s="80">
        <v>12000</v>
      </c>
      <c r="F279" s="38">
        <v>18400</v>
      </c>
      <c r="G279" s="80"/>
      <c r="H279" s="34">
        <f>SUM(E279:G279)</f>
        <v>30400</v>
      </c>
      <c r="I279" s="110">
        <v>31724</v>
      </c>
      <c r="J279" s="1">
        <f t="shared" si="11"/>
        <v>-4.173496406506115</v>
      </c>
    </row>
    <row r="280" spans="1:9" ht="15" customHeight="1">
      <c r="A280" s="46" t="s">
        <v>90</v>
      </c>
      <c r="B280" s="38"/>
      <c r="C280" s="36"/>
      <c r="D280" s="38"/>
      <c r="E280" s="36"/>
      <c r="F280" s="38"/>
      <c r="G280" s="38"/>
      <c r="H280" s="34"/>
      <c r="I280" s="110"/>
    </row>
    <row r="281" spans="1:9" ht="15" customHeight="1">
      <c r="A281" s="47" t="s">
        <v>92</v>
      </c>
      <c r="B281" s="27"/>
      <c r="C281" s="27"/>
      <c r="D281" s="27"/>
      <c r="E281" s="27"/>
      <c r="F281" s="27"/>
      <c r="G281" s="27"/>
      <c r="H281" s="34"/>
      <c r="I281" s="110"/>
    </row>
    <row r="282" spans="1:10" ht="15" customHeight="1">
      <c r="A282" s="46" t="s">
        <v>54</v>
      </c>
      <c r="B282" s="80"/>
      <c r="C282" s="80"/>
      <c r="D282" s="80"/>
      <c r="E282" s="80"/>
      <c r="F282" s="38">
        <v>1527802</v>
      </c>
      <c r="G282" s="80"/>
      <c r="H282" s="34">
        <f>F282</f>
        <v>1527802</v>
      </c>
      <c r="I282" s="110">
        <v>1478788</v>
      </c>
      <c r="J282" s="1">
        <f>(H282-I282)/I282*100</f>
        <v>3.3144710397974557</v>
      </c>
    </row>
    <row r="283" spans="1:10" ht="15" customHeight="1">
      <c r="A283" s="46" t="s">
        <v>27</v>
      </c>
      <c r="B283" s="80"/>
      <c r="C283" s="80"/>
      <c r="D283" s="80"/>
      <c r="E283" s="80">
        <v>3000</v>
      </c>
      <c r="F283" s="38">
        <v>4600</v>
      </c>
      <c r="G283" s="80"/>
      <c r="H283" s="34">
        <f>SUM(E283:G283)</f>
        <v>7600</v>
      </c>
      <c r="I283" s="110">
        <v>4645</v>
      </c>
      <c r="J283" s="1">
        <f>(H283-I283)/I283*100</f>
        <v>63.61679224973089</v>
      </c>
    </row>
    <row r="284" spans="1:9" ht="15" customHeight="1">
      <c r="A284" s="46" t="s">
        <v>93</v>
      </c>
      <c r="B284" s="38"/>
      <c r="C284" s="38"/>
      <c r="D284" s="38"/>
      <c r="E284" s="38"/>
      <c r="F284" s="38"/>
      <c r="G284" s="38"/>
      <c r="H284" s="36"/>
      <c r="I284" s="110"/>
    </row>
    <row r="285" spans="1:9" ht="15" customHeight="1">
      <c r="A285" s="20" t="s">
        <v>136</v>
      </c>
      <c r="B285" s="38"/>
      <c r="C285" s="38"/>
      <c r="D285" s="38"/>
      <c r="E285" s="38"/>
      <c r="F285" s="38"/>
      <c r="G285" s="38"/>
      <c r="H285" s="36"/>
      <c r="I285" s="110"/>
    </row>
    <row r="286" spans="1:9" ht="15" customHeight="1">
      <c r="A286" s="46" t="s">
        <v>119</v>
      </c>
      <c r="B286" s="38"/>
      <c r="C286" s="38"/>
      <c r="D286" s="38"/>
      <c r="E286" s="38"/>
      <c r="F286" s="38">
        <f>F274-F278</f>
        <v>308656</v>
      </c>
      <c r="G286" s="38"/>
      <c r="H286" s="34">
        <f>F286</f>
        <v>308656</v>
      </c>
      <c r="I286" s="110">
        <v>279873</v>
      </c>
    </row>
    <row r="287" spans="1:9" ht="15" customHeight="1">
      <c r="A287" s="46" t="s">
        <v>120</v>
      </c>
      <c r="B287" s="38"/>
      <c r="C287" s="38"/>
      <c r="D287" s="38"/>
      <c r="E287" s="38"/>
      <c r="F287" s="38">
        <f>F275-F282</f>
        <v>669662</v>
      </c>
      <c r="G287" s="38"/>
      <c r="H287" s="34">
        <f>F287</f>
        <v>669662</v>
      </c>
      <c r="I287" s="110">
        <v>63089</v>
      </c>
    </row>
    <row r="288" spans="1:9" ht="15" customHeight="1">
      <c r="A288" s="46"/>
      <c r="B288" s="38"/>
      <c r="C288" s="38"/>
      <c r="D288" s="38"/>
      <c r="E288" s="38"/>
      <c r="F288" s="38"/>
      <c r="G288" s="38"/>
      <c r="H288" s="34"/>
      <c r="I288" s="110"/>
    </row>
    <row r="289" spans="1:10" ht="15" customHeight="1">
      <c r="A289" s="45" t="s">
        <v>128</v>
      </c>
      <c r="B289" s="38"/>
      <c r="C289" s="38"/>
      <c r="D289" s="38"/>
      <c r="E289" s="38"/>
      <c r="F289" s="38"/>
      <c r="G289" s="38"/>
      <c r="H289" s="34"/>
      <c r="I289" s="110">
        <v>278400</v>
      </c>
      <c r="J289" s="1">
        <f>(H289-I289)/I289*100</f>
        <v>-100</v>
      </c>
    </row>
    <row r="290" spans="1:10" ht="15" customHeight="1">
      <c r="A290" s="52" t="s">
        <v>123</v>
      </c>
      <c r="B290" s="38"/>
      <c r="C290" s="38"/>
      <c r="D290" s="38"/>
      <c r="E290" s="38"/>
      <c r="F290" s="38">
        <v>236591</v>
      </c>
      <c r="G290" s="38"/>
      <c r="H290" s="34">
        <v>236591</v>
      </c>
      <c r="I290" s="110">
        <v>158400</v>
      </c>
      <c r="J290" s="1">
        <f>(H290-I290)/I290*100</f>
        <v>49.36300505050505</v>
      </c>
    </row>
    <row r="291" spans="1:9" ht="15" customHeight="1">
      <c r="A291" s="52" t="s">
        <v>137</v>
      </c>
      <c r="B291" s="38"/>
      <c r="C291" s="38"/>
      <c r="D291" s="38"/>
      <c r="E291" s="38"/>
      <c r="F291" s="38"/>
      <c r="G291" s="38"/>
      <c r="H291" s="34"/>
      <c r="I291" s="110"/>
    </row>
    <row r="292" spans="1:10" ht="15" customHeight="1">
      <c r="A292" s="46" t="s">
        <v>124</v>
      </c>
      <c r="B292" s="38"/>
      <c r="C292" s="38"/>
      <c r="D292" s="38"/>
      <c r="E292" s="38"/>
      <c r="F292" s="38"/>
      <c r="G292" s="38"/>
      <c r="H292" s="34"/>
      <c r="I292" s="110">
        <v>120000</v>
      </c>
      <c r="J292" s="1">
        <f>(H292-I292)/I292*100</f>
        <v>-100</v>
      </c>
    </row>
    <row r="293" spans="1:10" ht="15" customHeight="1">
      <c r="A293" s="46" t="s">
        <v>87</v>
      </c>
      <c r="B293" s="38"/>
      <c r="C293" s="38"/>
      <c r="D293" s="38"/>
      <c r="E293" s="38"/>
      <c r="F293" s="38"/>
      <c r="G293" s="38"/>
      <c r="H293" s="34"/>
      <c r="I293" s="110">
        <v>51</v>
      </c>
      <c r="J293" s="1">
        <f>(H293-I293)/I293*100</f>
        <v>-100</v>
      </c>
    </row>
    <row r="294" spans="1:10" ht="15" customHeight="1">
      <c r="A294" s="46" t="s">
        <v>129</v>
      </c>
      <c r="B294" s="38"/>
      <c r="C294" s="38"/>
      <c r="D294" s="38"/>
      <c r="E294" s="38"/>
      <c r="F294" s="38"/>
      <c r="G294" s="38"/>
      <c r="H294" s="34"/>
      <c r="I294" s="110">
        <v>2353</v>
      </c>
      <c r="J294" s="1">
        <f>(H294-I294)/I294*100</f>
        <v>-100</v>
      </c>
    </row>
    <row r="295" spans="1:9" ht="15" customHeight="1">
      <c r="A295" s="46"/>
      <c r="B295" s="38"/>
      <c r="C295" s="38"/>
      <c r="D295" s="38"/>
      <c r="E295" s="38"/>
      <c r="F295" s="38"/>
      <c r="G295" s="38"/>
      <c r="H295" s="34"/>
      <c r="I295" s="110"/>
    </row>
    <row r="296" spans="1:10" ht="15" customHeight="1">
      <c r="A296" s="20" t="s">
        <v>174</v>
      </c>
      <c r="B296" s="38"/>
      <c r="C296" s="38"/>
      <c r="D296" s="38"/>
      <c r="E296" s="38"/>
      <c r="F296" s="38">
        <v>4037016</v>
      </c>
      <c r="G296" s="38"/>
      <c r="H296" s="34">
        <f>F296</f>
        <v>4037016</v>
      </c>
      <c r="I296" s="129">
        <v>4346153</v>
      </c>
      <c r="J296" s="1">
        <f>(H296-I296)/I296*100</f>
        <v>-7.112888110473792</v>
      </c>
    </row>
    <row r="297" spans="1:10" ht="15" customHeight="1">
      <c r="A297" s="20" t="s">
        <v>170</v>
      </c>
      <c r="B297" s="38"/>
      <c r="C297" s="38"/>
      <c r="D297" s="38"/>
      <c r="E297" s="38"/>
      <c r="F297" s="38">
        <v>4769053</v>
      </c>
      <c r="G297" s="38"/>
      <c r="H297" s="34">
        <f>F297</f>
        <v>4769053</v>
      </c>
      <c r="I297" s="129">
        <v>4767598</v>
      </c>
      <c r="J297" s="136">
        <f>(H297-I297)/I297*100</f>
        <v>0.030518512676614096</v>
      </c>
    </row>
    <row r="298" spans="1:9" ht="15" customHeight="1">
      <c r="A298" s="46" t="s">
        <v>55</v>
      </c>
      <c r="B298" s="38"/>
      <c r="C298" s="38"/>
      <c r="D298" s="28"/>
      <c r="E298" s="38"/>
      <c r="F298" s="38"/>
      <c r="G298" s="38"/>
      <c r="H298" s="34"/>
      <c r="I298" s="110"/>
    </row>
    <row r="299" spans="1:9" ht="15" customHeight="1">
      <c r="A299" s="46" t="s">
        <v>56</v>
      </c>
      <c r="B299" s="38"/>
      <c r="C299" s="38"/>
      <c r="D299" s="38"/>
      <c r="E299" s="38"/>
      <c r="F299" s="38"/>
      <c r="G299" s="38"/>
      <c r="H299" s="34"/>
      <c r="I299" s="110"/>
    </row>
    <row r="300" spans="1:9" ht="15" customHeight="1">
      <c r="A300" s="46" t="s">
        <v>74</v>
      </c>
      <c r="B300" s="38"/>
      <c r="C300" s="38"/>
      <c r="D300" s="36"/>
      <c r="E300" s="38"/>
      <c r="F300" s="38"/>
      <c r="G300" s="38"/>
      <c r="H300" s="34"/>
      <c r="I300" s="110"/>
    </row>
    <row r="301" spans="1:9" ht="15" customHeight="1">
      <c r="A301" s="46" t="s">
        <v>121</v>
      </c>
      <c r="B301" s="38"/>
      <c r="C301" s="38"/>
      <c r="D301" s="38"/>
      <c r="E301" s="38"/>
      <c r="F301" s="38"/>
      <c r="G301" s="39"/>
      <c r="H301" s="34"/>
      <c r="I301" s="110"/>
    </row>
    <row r="302" spans="1:9" ht="15" customHeight="1">
      <c r="A302" s="46" t="s">
        <v>151</v>
      </c>
      <c r="B302" s="38"/>
      <c r="C302" s="38"/>
      <c r="D302" s="38"/>
      <c r="E302" s="38"/>
      <c r="F302" s="38"/>
      <c r="G302" s="39"/>
      <c r="H302" s="34"/>
      <c r="I302" s="110"/>
    </row>
    <row r="303" spans="1:10" ht="15" customHeight="1">
      <c r="A303" s="46" t="s">
        <v>165</v>
      </c>
      <c r="B303" s="38"/>
      <c r="C303" s="38"/>
      <c r="D303" s="38"/>
      <c r="E303" s="38"/>
      <c r="F303" s="38">
        <v>6034.6</v>
      </c>
      <c r="G303" s="38"/>
      <c r="H303" s="34">
        <f>F303</f>
        <v>6034.6</v>
      </c>
      <c r="I303" s="110">
        <v>5707.6</v>
      </c>
      <c r="J303" s="1">
        <f>(H303-I303)/I303*100</f>
        <v>5.729203167706216</v>
      </c>
    </row>
    <row r="304" spans="1:9" ht="15" customHeight="1">
      <c r="A304" s="46" t="s">
        <v>94</v>
      </c>
      <c r="B304" s="38"/>
      <c r="C304" s="38"/>
      <c r="D304" s="38"/>
      <c r="E304" s="38"/>
      <c r="F304" s="38"/>
      <c r="G304" s="38"/>
      <c r="H304" s="36"/>
      <c r="I304" s="110"/>
    </row>
    <row r="305" spans="1:9" ht="15" customHeight="1">
      <c r="A305" s="46"/>
      <c r="B305" s="38"/>
      <c r="C305" s="38"/>
      <c r="D305" s="38"/>
      <c r="E305" s="38"/>
      <c r="F305" s="38"/>
      <c r="G305" s="38"/>
      <c r="H305" s="36"/>
      <c r="I305" s="110"/>
    </row>
    <row r="306" spans="1:9" ht="15" customHeight="1">
      <c r="A306" s="47" t="s">
        <v>138</v>
      </c>
      <c r="B306" s="38"/>
      <c r="C306" s="38"/>
      <c r="D306" s="38"/>
      <c r="E306" s="38"/>
      <c r="F306" s="38"/>
      <c r="G306" s="38"/>
      <c r="H306" s="36"/>
      <c r="I306" s="110"/>
    </row>
    <row r="307" spans="1:9" ht="15" customHeight="1">
      <c r="A307" s="46" t="s">
        <v>115</v>
      </c>
      <c r="B307" s="38"/>
      <c r="C307" s="38"/>
      <c r="D307" s="38"/>
      <c r="E307" s="38"/>
      <c r="F307" s="38"/>
      <c r="G307" s="38"/>
      <c r="H307" s="34">
        <v>504627</v>
      </c>
      <c r="I307" s="110">
        <v>218800</v>
      </c>
    </row>
    <row r="308" spans="1:9" ht="15" customHeight="1">
      <c r="A308" s="46"/>
      <c r="B308" s="38"/>
      <c r="C308" s="38"/>
      <c r="D308" s="38"/>
      <c r="E308" s="38"/>
      <c r="F308" s="38"/>
      <c r="G308" s="38"/>
      <c r="H308" s="34"/>
      <c r="I308" s="110"/>
    </row>
    <row r="309" spans="1:9" ht="15" customHeight="1">
      <c r="A309" s="52" t="s">
        <v>113</v>
      </c>
      <c r="B309" s="38"/>
      <c r="C309" s="38"/>
      <c r="D309" s="38"/>
      <c r="E309" s="38"/>
      <c r="F309" s="38"/>
      <c r="G309" s="38"/>
      <c r="H309" s="34"/>
      <c r="I309" s="110"/>
    </row>
    <row r="310" spans="1:11" ht="15" customHeight="1">
      <c r="A310" s="46" t="s">
        <v>101</v>
      </c>
      <c r="B310" s="38">
        <v>4826</v>
      </c>
      <c r="C310" s="38"/>
      <c r="D310" s="78"/>
      <c r="E310" s="78">
        <f>E311*E312</f>
        <v>2400</v>
      </c>
      <c r="F310" s="88"/>
      <c r="G310" s="38"/>
      <c r="H310" s="34">
        <f>SUM(B310:G310)</f>
        <v>7226</v>
      </c>
      <c r="I310" s="110">
        <v>73988</v>
      </c>
      <c r="J310" s="1">
        <f>(H310-I310)/I310*100</f>
        <v>-90.23355138671137</v>
      </c>
      <c r="K310" s="82" t="s">
        <v>207</v>
      </c>
    </row>
    <row r="311" spans="1:10" ht="15" customHeight="1">
      <c r="A311" s="46" t="s">
        <v>165</v>
      </c>
      <c r="B311" s="38">
        <v>12</v>
      </c>
      <c r="C311" s="38"/>
      <c r="D311" s="78"/>
      <c r="E311" s="78">
        <v>8</v>
      </c>
      <c r="F311" s="88"/>
      <c r="G311" s="38"/>
      <c r="H311" s="34">
        <f>SUM(B311:G311)</f>
        <v>20</v>
      </c>
      <c r="I311" s="110">
        <v>43</v>
      </c>
      <c r="J311" s="1">
        <f>(H311-I311)/I311*100</f>
        <v>-53.48837209302325</v>
      </c>
    </row>
    <row r="312" spans="1:9" ht="15" customHeight="1">
      <c r="A312" s="46" t="s">
        <v>130</v>
      </c>
      <c r="B312" s="38">
        <f>B310/B311</f>
        <v>402.1666666666667</v>
      </c>
      <c r="C312" s="38"/>
      <c r="D312" s="38"/>
      <c r="E312" s="38">
        <v>300</v>
      </c>
      <c r="F312" s="38"/>
      <c r="G312" s="38"/>
      <c r="H312" s="34">
        <f>H310/H311</f>
        <v>361.3</v>
      </c>
      <c r="I312" s="110"/>
    </row>
    <row r="313" spans="1:9" ht="15" customHeight="1">
      <c r="A313" s="20"/>
      <c r="B313" s="38"/>
      <c r="C313" s="38"/>
      <c r="D313" s="38"/>
      <c r="E313" s="38"/>
      <c r="F313" s="38"/>
      <c r="G313" s="38"/>
      <c r="H313" s="34"/>
      <c r="I313" s="110"/>
    </row>
    <row r="314" spans="1:9" ht="15" customHeight="1">
      <c r="A314" s="20" t="s">
        <v>57</v>
      </c>
      <c r="B314" s="36"/>
      <c r="C314" s="36"/>
      <c r="D314" s="36"/>
      <c r="E314" s="36"/>
      <c r="F314" s="36"/>
      <c r="G314" s="36"/>
      <c r="H314" s="34"/>
      <c r="I314" s="110"/>
    </row>
    <row r="315" spans="1:10" ht="15" customHeight="1">
      <c r="A315" s="46" t="s">
        <v>126</v>
      </c>
      <c r="B315" s="94">
        <v>100000</v>
      </c>
      <c r="C315" s="27"/>
      <c r="D315" s="27">
        <v>1940000</v>
      </c>
      <c r="E315" s="78"/>
      <c r="F315" s="78">
        <v>2633000</v>
      </c>
      <c r="G315" s="88"/>
      <c r="H315" s="34">
        <f>SUM(B315:G315)</f>
        <v>4673000</v>
      </c>
      <c r="I315" s="110">
        <v>1240500</v>
      </c>
      <c r="J315" s="1">
        <f>(H315-I315)/I315*100</f>
        <v>276.7029423619508</v>
      </c>
    </row>
    <row r="316" spans="1:11" ht="15" customHeight="1">
      <c r="A316" s="46" t="s">
        <v>165</v>
      </c>
      <c r="B316" s="94">
        <v>10</v>
      </c>
      <c r="C316" s="38"/>
      <c r="D316" s="28">
        <v>300</v>
      </c>
      <c r="E316" s="78"/>
      <c r="F316" s="78">
        <v>287</v>
      </c>
      <c r="G316" s="88"/>
      <c r="H316" s="34">
        <f>SUM(B316:G316)</f>
        <v>597</v>
      </c>
      <c r="I316" s="110">
        <v>231</v>
      </c>
      <c r="J316" s="1">
        <f>(H316-I316)/I316*100</f>
        <v>158.44155844155844</v>
      </c>
      <c r="K316" s="82" t="s">
        <v>208</v>
      </c>
    </row>
    <row r="317" spans="1:10" ht="15" customHeight="1">
      <c r="A317" s="46" t="s">
        <v>129</v>
      </c>
      <c r="B317" s="94">
        <f>B315/B316</f>
        <v>10000</v>
      </c>
      <c r="C317" s="38"/>
      <c r="D317" s="38">
        <f>D315/D316</f>
        <v>6466.666666666667</v>
      </c>
      <c r="E317" s="38"/>
      <c r="F317" s="38">
        <f>F315/F316</f>
        <v>9174.216027874565</v>
      </c>
      <c r="G317" s="88"/>
      <c r="H317" s="34">
        <f>H315/H316</f>
        <v>7827.470686767169</v>
      </c>
      <c r="I317" s="110">
        <v>5382</v>
      </c>
      <c r="J317" s="1">
        <f>(H317-I317)/I317*100</f>
        <v>45.43795404621274</v>
      </c>
    </row>
    <row r="318" spans="1:9" ht="15" customHeight="1">
      <c r="A318" s="46"/>
      <c r="B318" s="38"/>
      <c r="C318" s="38"/>
      <c r="D318" s="38"/>
      <c r="E318" s="38"/>
      <c r="F318" s="38"/>
      <c r="G318" s="38"/>
      <c r="H318" s="34"/>
      <c r="I318" s="110"/>
    </row>
    <row r="319" spans="1:10" ht="15" customHeight="1">
      <c r="A319" s="20" t="s">
        <v>159</v>
      </c>
      <c r="B319" s="105"/>
      <c r="C319" s="105"/>
      <c r="D319" s="105"/>
      <c r="E319" s="105"/>
      <c r="F319" s="105"/>
      <c r="G319" s="105"/>
      <c r="H319" s="106">
        <f>H320+H324</f>
        <v>59405272.26</v>
      </c>
      <c r="I319" s="110">
        <v>61109421</v>
      </c>
      <c r="J319" s="1">
        <f>(H319-I319)/I319*100</f>
        <v>-2.788684153953941</v>
      </c>
    </row>
    <row r="320" spans="1:11" ht="15" customHeight="1">
      <c r="A320" s="46" t="s">
        <v>158</v>
      </c>
      <c r="B320" s="27">
        <v>57981263</v>
      </c>
      <c r="C320" s="78"/>
      <c r="D320" s="78"/>
      <c r="E320" s="131">
        <v>259200</v>
      </c>
      <c r="F320" s="78"/>
      <c r="G320" s="78"/>
      <c r="H320" s="34">
        <f>SUM(B320:G320)</f>
        <v>58240463</v>
      </c>
      <c r="I320" s="110">
        <v>60989421</v>
      </c>
      <c r="J320" s="1">
        <f>(H320-I320)/I320*100</f>
        <v>-4.507270203466926</v>
      </c>
      <c r="K320" s="82" t="s">
        <v>209</v>
      </c>
    </row>
    <row r="321" spans="1:11" ht="15" customHeight="1">
      <c r="A321" s="46" t="s">
        <v>230</v>
      </c>
      <c r="B321" s="27">
        <v>1320</v>
      </c>
      <c r="C321" s="78"/>
      <c r="D321" s="78"/>
      <c r="E321" s="131">
        <v>32</v>
      </c>
      <c r="F321" s="78"/>
      <c r="G321" s="78"/>
      <c r="H321" s="34">
        <f>SUM(B321:G321)</f>
        <v>1352</v>
      </c>
      <c r="I321" s="110"/>
      <c r="K321" s="82"/>
    </row>
    <row r="322" spans="1:10" ht="15" customHeight="1">
      <c r="A322" s="46" t="s">
        <v>165</v>
      </c>
      <c r="B322" s="78">
        <v>657</v>
      </c>
      <c r="C322" s="78"/>
      <c r="D322" s="78"/>
      <c r="E322" s="132">
        <v>32</v>
      </c>
      <c r="F322" s="78"/>
      <c r="G322" s="78"/>
      <c r="H322" s="34">
        <f>SUM(B322:G322)</f>
        <v>689</v>
      </c>
      <c r="I322" s="110">
        <v>1044</v>
      </c>
      <c r="J322" s="1">
        <f>(H322-I322)/I322*100</f>
        <v>-34.00383141762452</v>
      </c>
    </row>
    <row r="323" spans="1:9" ht="15" customHeight="1">
      <c r="A323" s="46" t="s">
        <v>129</v>
      </c>
      <c r="B323" s="78"/>
      <c r="C323" s="78"/>
      <c r="D323" s="78"/>
      <c r="E323" s="131"/>
      <c r="F323" s="78"/>
      <c r="G323" s="78"/>
      <c r="H323" s="34"/>
      <c r="I323" s="110"/>
    </row>
    <row r="324" spans="1:10" ht="15" customHeight="1">
      <c r="A324" s="46" t="s">
        <v>156</v>
      </c>
      <c r="B324" s="28"/>
      <c r="C324" s="38"/>
      <c r="D324" s="38"/>
      <c r="E324" s="131"/>
      <c r="F324" s="38"/>
      <c r="G324" s="38"/>
      <c r="H324" s="34">
        <f>H320*0.02</f>
        <v>1164809.26</v>
      </c>
      <c r="I324" s="110">
        <v>120000</v>
      </c>
      <c r="J324" s="1">
        <f>(H324-I324)/I324*100</f>
        <v>870.6743833333335</v>
      </c>
    </row>
    <row r="325" spans="1:9" ht="15" customHeight="1">
      <c r="A325" s="20" t="s">
        <v>58</v>
      </c>
      <c r="B325" s="36"/>
      <c r="C325" s="36"/>
      <c r="D325" s="36"/>
      <c r="E325" s="36"/>
      <c r="F325" s="36"/>
      <c r="G325" s="36"/>
      <c r="H325" s="34"/>
      <c r="I325" s="110"/>
    </row>
    <row r="326" spans="1:11" ht="15" customHeight="1">
      <c r="A326" s="46" t="s">
        <v>126</v>
      </c>
      <c r="B326" s="27">
        <v>31150</v>
      </c>
      <c r="C326" s="27">
        <v>1200</v>
      </c>
      <c r="D326" s="78"/>
      <c r="E326" s="27">
        <v>216850</v>
      </c>
      <c r="F326" s="78"/>
      <c r="G326" s="78"/>
      <c r="H326" s="34">
        <f>SUM(B326:E326)</f>
        <v>249200</v>
      </c>
      <c r="I326" s="110">
        <v>169380</v>
      </c>
      <c r="J326" s="1">
        <f>(H326-I326)/I326*100</f>
        <v>47.124808123745424</v>
      </c>
      <c r="K326" s="82" t="s">
        <v>210</v>
      </c>
    </row>
    <row r="327" spans="1:10" ht="15" customHeight="1">
      <c r="A327" s="46" t="s">
        <v>165</v>
      </c>
      <c r="B327" s="39">
        <v>23</v>
      </c>
      <c r="C327" s="38">
        <v>1</v>
      </c>
      <c r="D327" s="78"/>
      <c r="E327" s="39">
        <v>194</v>
      </c>
      <c r="F327" s="78"/>
      <c r="G327" s="78"/>
      <c r="H327" s="34">
        <f>SUM(B327:E327)</f>
        <v>218</v>
      </c>
      <c r="I327" s="110">
        <v>142</v>
      </c>
      <c r="J327" s="1">
        <f>(H327-I327)/I327*100</f>
        <v>53.52112676056338</v>
      </c>
    </row>
    <row r="328" spans="1:10" ht="15" customHeight="1">
      <c r="A328" s="46" t="s">
        <v>129</v>
      </c>
      <c r="B328" s="38">
        <f>B326/B327</f>
        <v>1354.3478260869565</v>
      </c>
      <c r="C328" s="38">
        <v>1200</v>
      </c>
      <c r="D328" s="78"/>
      <c r="E328" s="38">
        <f>E326/E327</f>
        <v>1117.7835051546392</v>
      </c>
      <c r="F328" s="78"/>
      <c r="G328" s="78"/>
      <c r="H328" s="34">
        <f>H326/H327</f>
        <v>1143.119266055046</v>
      </c>
      <c r="I328" s="110">
        <f>I326/I327</f>
        <v>1192.8169014084508</v>
      </c>
      <c r="J328" s="1">
        <f>(H328-I328)/I328*100</f>
        <v>-4.166409387285092</v>
      </c>
    </row>
    <row r="329" spans="1:9" ht="15" customHeight="1">
      <c r="A329" s="46"/>
      <c r="B329" s="38"/>
      <c r="C329" s="38"/>
      <c r="D329" s="38"/>
      <c r="E329" s="38"/>
      <c r="F329" s="38"/>
      <c r="G329" s="38"/>
      <c r="H329" s="34"/>
      <c r="I329" s="110"/>
    </row>
    <row r="330" spans="1:9" ht="15" customHeight="1">
      <c r="A330" s="20" t="s">
        <v>59</v>
      </c>
      <c r="B330" s="26"/>
      <c r="C330" s="26"/>
      <c r="D330" s="26"/>
      <c r="E330" s="26"/>
      <c r="F330" s="26"/>
      <c r="G330" s="26"/>
      <c r="H330" s="34"/>
      <c r="I330" s="110"/>
    </row>
    <row r="331" spans="1:11" ht="15" customHeight="1">
      <c r="A331" s="46" t="s">
        <v>126</v>
      </c>
      <c r="B331" s="78">
        <v>106700</v>
      </c>
      <c r="C331" s="27">
        <v>147888</v>
      </c>
      <c r="D331" s="27">
        <v>54600</v>
      </c>
      <c r="E331" s="27">
        <v>70000</v>
      </c>
      <c r="F331" s="27">
        <v>1161000</v>
      </c>
      <c r="G331" s="27">
        <v>3423000</v>
      </c>
      <c r="H331" s="34">
        <f>SUM(B331:G331)</f>
        <v>4963188</v>
      </c>
      <c r="I331" s="110">
        <v>4759880</v>
      </c>
      <c r="J331" s="1">
        <f>(H331-I331)/I331*100</f>
        <v>4.2712841500205885</v>
      </c>
      <c r="K331" s="82" t="s">
        <v>211</v>
      </c>
    </row>
    <row r="332" spans="1:11" ht="15" customHeight="1">
      <c r="A332" s="46" t="s">
        <v>165</v>
      </c>
      <c r="B332" s="78">
        <v>25</v>
      </c>
      <c r="C332" s="49">
        <v>36</v>
      </c>
      <c r="D332" s="76">
        <v>13</v>
      </c>
      <c r="E332" s="28">
        <v>7</v>
      </c>
      <c r="F332" s="39">
        <v>51</v>
      </c>
      <c r="G332" s="37">
        <v>209</v>
      </c>
      <c r="H332" s="34">
        <f>SUM(B332:G332)</f>
        <v>341</v>
      </c>
      <c r="I332" s="110">
        <v>410</v>
      </c>
      <c r="J332" s="1">
        <f>(H332-I332)/I332*100</f>
        <v>-16.82926829268293</v>
      </c>
      <c r="K332" s="82" t="s">
        <v>212</v>
      </c>
    </row>
    <row r="333" spans="1:11" ht="15" customHeight="1">
      <c r="A333" s="46" t="s">
        <v>129</v>
      </c>
      <c r="B333" s="78">
        <f aca="true" t="shared" si="13" ref="B333:H333">B331/B332</f>
        <v>4268</v>
      </c>
      <c r="C333" s="78">
        <f t="shared" si="13"/>
        <v>4108</v>
      </c>
      <c r="D333" s="78">
        <f t="shared" si="13"/>
        <v>4200</v>
      </c>
      <c r="E333" s="78">
        <f t="shared" si="13"/>
        <v>10000</v>
      </c>
      <c r="F333" s="78">
        <f t="shared" si="13"/>
        <v>22764.70588235294</v>
      </c>
      <c r="G333" s="78">
        <f t="shared" si="13"/>
        <v>16377.990430622009</v>
      </c>
      <c r="H333" s="34">
        <f t="shared" si="13"/>
        <v>14554.803519061583</v>
      </c>
      <c r="I333" s="110">
        <v>11624</v>
      </c>
      <c r="J333" s="1">
        <f>(H333-I333)/I333*100</f>
        <v>25.21338196026826</v>
      </c>
      <c r="K333" s="82" t="s">
        <v>213</v>
      </c>
    </row>
    <row r="334" spans="1:9" ht="15" customHeight="1">
      <c r="A334" s="46"/>
      <c r="B334" s="28"/>
      <c r="C334" s="28"/>
      <c r="D334" s="28"/>
      <c r="E334" s="28"/>
      <c r="F334" s="28"/>
      <c r="G334" s="38"/>
      <c r="H334" s="36"/>
      <c r="I334" s="110"/>
    </row>
    <row r="335" spans="1:9" ht="15" customHeight="1">
      <c r="A335" s="58" t="s">
        <v>109</v>
      </c>
      <c r="B335" s="24"/>
      <c r="C335" s="38"/>
      <c r="D335" s="38"/>
      <c r="E335" s="38"/>
      <c r="F335" s="38"/>
      <c r="G335" s="38"/>
      <c r="H335" s="36"/>
      <c r="I335" s="110"/>
    </row>
    <row r="336" spans="1:9" ht="15" customHeight="1">
      <c r="A336" s="46" t="s">
        <v>126</v>
      </c>
      <c r="B336" s="78"/>
      <c r="C336" s="78"/>
      <c r="D336" s="78"/>
      <c r="E336" s="38">
        <v>45000</v>
      </c>
      <c r="F336" s="78"/>
      <c r="G336" s="78"/>
      <c r="H336" s="34">
        <f>E336</f>
        <v>45000</v>
      </c>
      <c r="I336" s="110">
        <v>0</v>
      </c>
    </row>
    <row r="337" spans="1:9" ht="15" customHeight="1">
      <c r="A337" s="46" t="s">
        <v>165</v>
      </c>
      <c r="B337" s="78"/>
      <c r="C337" s="78"/>
      <c r="D337" s="78"/>
      <c r="E337" s="38">
        <v>3</v>
      </c>
      <c r="F337" s="78"/>
      <c r="G337" s="78"/>
      <c r="H337" s="34">
        <f>E337</f>
        <v>3</v>
      </c>
      <c r="I337" s="110">
        <v>0</v>
      </c>
    </row>
    <row r="338" spans="1:9" ht="15" customHeight="1">
      <c r="A338" s="46" t="s">
        <v>129</v>
      </c>
      <c r="B338" s="78"/>
      <c r="C338" s="78"/>
      <c r="D338" s="78"/>
      <c r="E338" s="38"/>
      <c r="F338" s="78"/>
      <c r="G338" s="78"/>
      <c r="H338" s="36"/>
      <c r="I338" s="110"/>
    </row>
    <row r="339" spans="1:9" ht="15" customHeight="1">
      <c r="A339" s="46"/>
      <c r="B339" s="24"/>
      <c r="C339" s="38"/>
      <c r="D339" s="38"/>
      <c r="E339" s="38"/>
      <c r="F339" s="38"/>
      <c r="G339" s="38"/>
      <c r="H339" s="25"/>
      <c r="I339" s="110"/>
    </row>
    <row r="340" spans="1:9" ht="15" customHeight="1">
      <c r="A340" s="46"/>
      <c r="B340" s="7"/>
      <c r="C340" s="8"/>
      <c r="D340" s="14"/>
      <c r="E340" s="18"/>
      <c r="F340" s="14"/>
      <c r="G340" s="14"/>
      <c r="H340" s="10" t="s">
        <v>99</v>
      </c>
      <c r="I340" s="110"/>
    </row>
    <row r="341" spans="1:9" ht="15" customHeight="1">
      <c r="A341" s="46"/>
      <c r="B341" s="21" t="s">
        <v>4</v>
      </c>
      <c r="C341" s="21" t="s">
        <v>5</v>
      </c>
      <c r="D341" s="22" t="s">
        <v>6</v>
      </c>
      <c r="E341" s="22" t="s">
        <v>7</v>
      </c>
      <c r="F341" s="22" t="s">
        <v>8</v>
      </c>
      <c r="G341" s="22" t="s">
        <v>9</v>
      </c>
      <c r="H341" s="103">
        <v>2005</v>
      </c>
      <c r="I341" s="110">
        <v>2004</v>
      </c>
    </row>
    <row r="342" spans="1:9" ht="15" customHeight="1">
      <c r="A342" s="20" t="s">
        <v>60</v>
      </c>
      <c r="B342" s="36"/>
      <c r="C342" s="36"/>
      <c r="D342" s="36"/>
      <c r="E342" s="36"/>
      <c r="F342" s="36"/>
      <c r="G342" s="36"/>
      <c r="H342" s="25"/>
      <c r="I342" s="110"/>
    </row>
    <row r="343" spans="1:10" ht="15" customHeight="1">
      <c r="A343" s="46" t="s">
        <v>169</v>
      </c>
      <c r="B343" s="27">
        <f>B344*B345</f>
        <v>49500</v>
      </c>
      <c r="C343" s="27">
        <v>14400</v>
      </c>
      <c r="D343" s="27">
        <v>149450</v>
      </c>
      <c r="E343" s="27">
        <v>46800</v>
      </c>
      <c r="F343" s="27">
        <v>23000</v>
      </c>
      <c r="G343" s="27">
        <v>133500</v>
      </c>
      <c r="H343" s="25">
        <f>SUM(B343:G343)</f>
        <v>416650</v>
      </c>
      <c r="I343" s="110">
        <v>813135</v>
      </c>
      <c r="J343" s="1">
        <f>(H343-I343)/I343*100</f>
        <v>-48.76004599482251</v>
      </c>
    </row>
    <row r="344" spans="1:11" ht="15" customHeight="1">
      <c r="A344" s="46" t="s">
        <v>165</v>
      </c>
      <c r="B344" s="38">
        <v>165</v>
      </c>
      <c r="C344" s="38">
        <v>36</v>
      </c>
      <c r="D344" s="38">
        <v>350</v>
      </c>
      <c r="E344" s="39">
        <v>104</v>
      </c>
      <c r="F344" s="38">
        <v>77</v>
      </c>
      <c r="G344" s="38">
        <v>267</v>
      </c>
      <c r="H344" s="25">
        <f>SUM(B344:G344)</f>
        <v>999</v>
      </c>
      <c r="I344" s="110">
        <v>1791</v>
      </c>
      <c r="J344" s="1">
        <f>(H344-I344)/I344*100</f>
        <v>-44.221105527638194</v>
      </c>
      <c r="K344" s="1" t="s">
        <v>214</v>
      </c>
    </row>
    <row r="345" spans="1:11" ht="15" customHeight="1">
      <c r="A345" s="46" t="s">
        <v>61</v>
      </c>
      <c r="B345" s="38">
        <v>300</v>
      </c>
      <c r="C345" s="38">
        <f aca="true" t="shared" si="14" ref="C345:H345">C343/C344</f>
        <v>400</v>
      </c>
      <c r="D345" s="38">
        <f t="shared" si="14"/>
        <v>427</v>
      </c>
      <c r="E345" s="38">
        <f t="shared" si="14"/>
        <v>450</v>
      </c>
      <c r="F345" s="38">
        <f t="shared" si="14"/>
        <v>298.7012987012987</v>
      </c>
      <c r="G345" s="38">
        <f t="shared" si="14"/>
        <v>500</v>
      </c>
      <c r="H345" s="25">
        <f t="shared" si="14"/>
        <v>417.06706706706706</v>
      </c>
      <c r="I345" s="110">
        <v>454</v>
      </c>
      <c r="J345" s="1">
        <f aca="true" t="shared" si="15" ref="J345:J406">(H345-I345)/I345*100</f>
        <v>-8.135007253949986</v>
      </c>
      <c r="K345" s="82" t="s">
        <v>218</v>
      </c>
    </row>
    <row r="346" spans="1:9" ht="15" customHeight="1">
      <c r="A346" s="46"/>
      <c r="B346" s="38"/>
      <c r="C346" s="38"/>
      <c r="D346" s="38"/>
      <c r="E346" s="38"/>
      <c r="F346" s="38"/>
      <c r="G346" s="38"/>
      <c r="H346" s="25"/>
      <c r="I346" s="110"/>
    </row>
    <row r="347" spans="1:9" ht="15" customHeight="1">
      <c r="A347" s="20" t="s">
        <v>62</v>
      </c>
      <c r="B347" s="36"/>
      <c r="C347" s="38"/>
      <c r="D347" s="36"/>
      <c r="E347" s="36"/>
      <c r="F347" s="36"/>
      <c r="G347" s="36"/>
      <c r="H347" s="25"/>
      <c r="I347" s="110"/>
    </row>
    <row r="348" spans="1:10" ht="15" customHeight="1">
      <c r="A348" s="46" t="s">
        <v>126</v>
      </c>
      <c r="B348" s="27">
        <v>1322000</v>
      </c>
      <c r="C348" s="27">
        <v>274000</v>
      </c>
      <c r="D348" s="27">
        <v>363500</v>
      </c>
      <c r="E348" s="27">
        <v>723000</v>
      </c>
      <c r="F348" s="27"/>
      <c r="G348" s="27">
        <v>150000</v>
      </c>
      <c r="H348" s="25">
        <f>SUM(B348:G348)</f>
        <v>2832500</v>
      </c>
      <c r="I348" s="110">
        <v>3355365</v>
      </c>
      <c r="J348" s="1">
        <f t="shared" si="15"/>
        <v>-15.582954462480236</v>
      </c>
    </row>
    <row r="349" spans="1:11" ht="15" customHeight="1">
      <c r="A349" s="46" t="s">
        <v>165</v>
      </c>
      <c r="B349" s="39">
        <v>65.4</v>
      </c>
      <c r="C349" s="38">
        <v>12</v>
      </c>
      <c r="D349" s="38">
        <v>22</v>
      </c>
      <c r="E349" s="39">
        <v>54</v>
      </c>
      <c r="F349" s="38"/>
      <c r="G349" s="38">
        <v>10</v>
      </c>
      <c r="H349" s="25">
        <f>SUM(B349:G349)</f>
        <v>163.4</v>
      </c>
      <c r="I349" s="110">
        <v>192</v>
      </c>
      <c r="J349" s="1">
        <f t="shared" si="15"/>
        <v>-14.89583333333333</v>
      </c>
      <c r="K349" s="82" t="s">
        <v>215</v>
      </c>
    </row>
    <row r="350" spans="1:11" ht="15" customHeight="1">
      <c r="A350" s="46" t="s">
        <v>146</v>
      </c>
      <c r="B350" s="38">
        <f>B348/B349</f>
        <v>20214.06727828746</v>
      </c>
      <c r="C350" s="38">
        <f>C348/C349</f>
        <v>22833.333333333332</v>
      </c>
      <c r="D350" s="38">
        <f>D348/D349</f>
        <v>16522.727272727272</v>
      </c>
      <c r="E350" s="38">
        <f>E348/E349</f>
        <v>13388.888888888889</v>
      </c>
      <c r="F350" s="38"/>
      <c r="G350" s="38">
        <f>G348/G349</f>
        <v>15000</v>
      </c>
      <c r="H350" s="25">
        <f>H348/H349</f>
        <v>17334.761321909424</v>
      </c>
      <c r="I350" s="110">
        <v>17476</v>
      </c>
      <c r="J350" s="1">
        <f t="shared" si="15"/>
        <v>-0.8081865306167103</v>
      </c>
      <c r="K350" s="1" t="s">
        <v>216</v>
      </c>
    </row>
    <row r="351" spans="1:9" ht="15" customHeight="1">
      <c r="A351" s="46"/>
      <c r="B351" s="38"/>
      <c r="C351" s="38"/>
      <c r="D351" s="38"/>
      <c r="E351" s="38"/>
      <c r="F351" s="38"/>
      <c r="G351" s="38"/>
      <c r="H351" s="25"/>
      <c r="I351" s="110"/>
    </row>
    <row r="352" spans="1:9" ht="15" customHeight="1">
      <c r="A352" s="20" t="s">
        <v>63</v>
      </c>
      <c r="B352" s="36"/>
      <c r="C352" s="36"/>
      <c r="D352" s="36"/>
      <c r="E352" s="36"/>
      <c r="F352" s="36"/>
      <c r="G352" s="36"/>
      <c r="H352" s="25"/>
      <c r="I352" s="110"/>
    </row>
    <row r="353" spans="1:11" ht="15" customHeight="1">
      <c r="A353" s="46" t="s">
        <v>143</v>
      </c>
      <c r="B353" s="94"/>
      <c r="C353" s="27">
        <v>16100</v>
      </c>
      <c r="D353" s="27">
        <v>1351000</v>
      </c>
      <c r="E353" s="94">
        <f>E354*E355</f>
        <v>577500</v>
      </c>
      <c r="F353" s="78">
        <f>F354*F355</f>
        <v>1575000</v>
      </c>
      <c r="G353" s="27">
        <v>204000</v>
      </c>
      <c r="H353" s="25">
        <f>SUM(B353:F353)</f>
        <v>3519600</v>
      </c>
      <c r="I353" s="110">
        <v>2055500</v>
      </c>
      <c r="J353" s="1">
        <f t="shared" si="15"/>
        <v>71.22841157869132</v>
      </c>
      <c r="K353" s="82" t="s">
        <v>217</v>
      </c>
    </row>
    <row r="354" spans="1:10" ht="15" customHeight="1">
      <c r="A354" s="46" t="s">
        <v>165</v>
      </c>
      <c r="B354" s="94"/>
      <c r="C354" s="38">
        <v>7</v>
      </c>
      <c r="D354" s="38">
        <v>386</v>
      </c>
      <c r="E354" s="94">
        <v>75</v>
      </c>
      <c r="F354" s="78">
        <v>225</v>
      </c>
      <c r="G354" s="40">
        <v>60</v>
      </c>
      <c r="H354" s="25">
        <f>SUM(B354:F354)</f>
        <v>693</v>
      </c>
      <c r="I354" s="110">
        <v>853</v>
      </c>
      <c r="J354" s="1">
        <f t="shared" si="15"/>
        <v>-18.757327080890974</v>
      </c>
    </row>
    <row r="355" spans="1:10" ht="15" customHeight="1">
      <c r="A355" s="46" t="s">
        <v>145</v>
      </c>
      <c r="B355" s="94"/>
      <c r="C355" s="38">
        <f>C353/C354</f>
        <v>2300</v>
      </c>
      <c r="D355" s="38">
        <f>D353/D354</f>
        <v>3500</v>
      </c>
      <c r="E355" s="94">
        <v>7700</v>
      </c>
      <c r="F355" s="78">
        <v>7000</v>
      </c>
      <c r="G355" s="38">
        <v>3400</v>
      </c>
      <c r="H355" s="25">
        <f>H353/H354</f>
        <v>5078.787878787879</v>
      </c>
      <c r="I355" s="110">
        <v>2410</v>
      </c>
      <c r="J355" s="1">
        <f t="shared" si="15"/>
        <v>110.73808625675848</v>
      </c>
    </row>
    <row r="356" spans="1:9" ht="15" customHeight="1">
      <c r="A356" s="46" t="s">
        <v>117</v>
      </c>
      <c r="B356" s="78"/>
      <c r="C356" s="38"/>
      <c r="D356" s="78"/>
      <c r="E356" s="88"/>
      <c r="F356" s="78"/>
      <c r="G356" s="78">
        <v>163200</v>
      </c>
      <c r="H356" s="25"/>
      <c r="I356" s="110"/>
    </row>
    <row r="357" spans="1:9" ht="15" customHeight="1">
      <c r="A357" s="46" t="s">
        <v>118</v>
      </c>
      <c r="B357" s="78"/>
      <c r="C357" s="38"/>
      <c r="D357" s="78"/>
      <c r="E357" s="88"/>
      <c r="F357" s="78"/>
      <c r="G357" s="78">
        <v>40800</v>
      </c>
      <c r="H357" s="25"/>
      <c r="I357" s="110"/>
    </row>
    <row r="358" spans="1:9" ht="15" customHeight="1">
      <c r="A358" s="20"/>
      <c r="B358" s="38"/>
      <c r="C358" s="38"/>
      <c r="D358" s="38"/>
      <c r="E358" s="38"/>
      <c r="F358" s="38"/>
      <c r="G358" s="38"/>
      <c r="H358" s="25"/>
      <c r="I358" s="110"/>
    </row>
    <row r="359" spans="1:9" ht="15" customHeight="1">
      <c r="A359" s="20" t="s">
        <v>233</v>
      </c>
      <c r="B359" s="38"/>
      <c r="C359" s="38"/>
      <c r="D359" s="38"/>
      <c r="E359" s="38"/>
      <c r="F359" s="38"/>
      <c r="G359" s="36"/>
      <c r="H359" s="25"/>
      <c r="I359" s="110"/>
    </row>
    <row r="360" spans="1:11" ht="15" customHeight="1">
      <c r="A360" s="46" t="s">
        <v>126</v>
      </c>
      <c r="B360" s="78"/>
      <c r="C360" s="78"/>
      <c r="D360" s="78"/>
      <c r="E360" s="133"/>
      <c r="F360" s="27">
        <v>46046</v>
      </c>
      <c r="G360" s="66">
        <v>47827</v>
      </c>
      <c r="H360" s="25">
        <f>SUM(C360:G360)</f>
        <v>93873</v>
      </c>
      <c r="I360" s="110">
        <v>175554</v>
      </c>
      <c r="J360" s="1">
        <f t="shared" si="15"/>
        <v>-46.5275641682901</v>
      </c>
      <c r="K360" s="82" t="s">
        <v>220</v>
      </c>
    </row>
    <row r="361" spans="1:11" ht="15" customHeight="1">
      <c r="A361" s="46" t="s">
        <v>165</v>
      </c>
      <c r="B361" s="78"/>
      <c r="C361" s="78"/>
      <c r="D361" s="78"/>
      <c r="E361" s="134"/>
      <c r="F361" s="38"/>
      <c r="G361" s="38">
        <v>80</v>
      </c>
      <c r="H361" s="25">
        <f>SUM(C361:G361)</f>
        <v>80</v>
      </c>
      <c r="I361" s="110">
        <v>534</v>
      </c>
      <c r="J361" s="1">
        <f t="shared" si="15"/>
        <v>-85.0187265917603</v>
      </c>
      <c r="K361" s="82" t="s">
        <v>219</v>
      </c>
    </row>
    <row r="362" spans="1:11" ht="15" customHeight="1">
      <c r="A362" s="46" t="s">
        <v>129</v>
      </c>
      <c r="B362" s="78"/>
      <c r="C362" s="78"/>
      <c r="D362" s="78"/>
      <c r="E362" s="134"/>
      <c r="F362" s="38"/>
      <c r="G362" s="38">
        <v>598</v>
      </c>
      <c r="H362" s="25">
        <f>H360/H361</f>
        <v>1173.4125</v>
      </c>
      <c r="I362" s="110">
        <v>329</v>
      </c>
      <c r="J362" s="1">
        <f t="shared" si="15"/>
        <v>256.66033434650456</v>
      </c>
      <c r="K362" s="1" t="s">
        <v>231</v>
      </c>
    </row>
    <row r="363" spans="1:11" ht="15" customHeight="1">
      <c r="A363" s="46"/>
      <c r="B363" s="38"/>
      <c r="C363" s="38"/>
      <c r="D363" s="38"/>
      <c r="E363" s="38"/>
      <c r="F363" s="38"/>
      <c r="G363" s="38"/>
      <c r="H363" s="25"/>
      <c r="I363" s="110"/>
      <c r="K363" s="1" t="s">
        <v>227</v>
      </c>
    </row>
    <row r="364" spans="1:9" ht="15" customHeight="1">
      <c r="A364" s="20" t="s">
        <v>64</v>
      </c>
      <c r="B364" s="36"/>
      <c r="C364" s="36"/>
      <c r="D364" s="36"/>
      <c r="E364" s="36"/>
      <c r="F364" s="36"/>
      <c r="G364" s="36"/>
      <c r="H364" s="25"/>
      <c r="I364" s="110"/>
    </row>
    <row r="365" spans="1:10" ht="15" customHeight="1">
      <c r="A365" s="46" t="s">
        <v>126</v>
      </c>
      <c r="B365" s="27">
        <v>210000</v>
      </c>
      <c r="C365" s="27">
        <v>61500</v>
      </c>
      <c r="D365" s="78">
        <v>66000</v>
      </c>
      <c r="E365" s="27">
        <v>279600</v>
      </c>
      <c r="F365" s="78"/>
      <c r="G365" s="78"/>
      <c r="H365" s="25">
        <f>SUM(B365:G365)</f>
        <v>617100</v>
      </c>
      <c r="I365" s="110">
        <v>434440</v>
      </c>
      <c r="J365" s="1">
        <f t="shared" si="15"/>
        <v>42.044931405947885</v>
      </c>
    </row>
    <row r="366" spans="1:10" ht="15" customHeight="1">
      <c r="A366" s="46" t="s">
        <v>165</v>
      </c>
      <c r="B366" s="40">
        <v>16.625</v>
      </c>
      <c r="C366" s="38">
        <v>6</v>
      </c>
      <c r="D366" s="78">
        <v>7</v>
      </c>
      <c r="E366" s="38">
        <v>26</v>
      </c>
      <c r="F366" s="78"/>
      <c r="G366" s="78"/>
      <c r="H366" s="25">
        <f>SUM(B366:G366)</f>
        <v>55.625</v>
      </c>
      <c r="I366" s="110">
        <v>50</v>
      </c>
      <c r="J366" s="1">
        <f t="shared" si="15"/>
        <v>11.25</v>
      </c>
    </row>
    <row r="367" spans="1:10" ht="15" customHeight="1">
      <c r="A367" s="46" t="s">
        <v>129</v>
      </c>
      <c r="B367" s="44">
        <f>B365/B366</f>
        <v>12631.578947368422</v>
      </c>
      <c r="C367" s="44">
        <f>C365/C366</f>
        <v>10250</v>
      </c>
      <c r="D367" s="44">
        <f>D365/D366</f>
        <v>9428.57142857143</v>
      </c>
      <c r="E367" s="44">
        <f>E365/E366</f>
        <v>10753.846153846154</v>
      </c>
      <c r="F367" s="78"/>
      <c r="G367" s="78"/>
      <c r="H367" s="25">
        <f>H365/H366</f>
        <v>11093.932584269663</v>
      </c>
      <c r="I367" s="110">
        <v>8689</v>
      </c>
      <c r="J367" s="1">
        <f t="shared" si="15"/>
        <v>27.677898311309278</v>
      </c>
    </row>
    <row r="368" spans="1:9" ht="15" customHeight="1">
      <c r="A368" s="46"/>
      <c r="B368" s="27"/>
      <c r="C368" s="27"/>
      <c r="D368" s="27"/>
      <c r="E368" s="27"/>
      <c r="F368" s="27"/>
      <c r="G368" s="27"/>
      <c r="H368" s="25"/>
      <c r="I368" s="110"/>
    </row>
    <row r="369" spans="1:9" ht="15" customHeight="1">
      <c r="A369" s="20" t="s">
        <v>65</v>
      </c>
      <c r="B369" s="38"/>
      <c r="C369" s="38"/>
      <c r="D369" s="38"/>
      <c r="E369" s="38"/>
      <c r="F369" s="38"/>
      <c r="G369" s="36"/>
      <c r="H369" s="25"/>
      <c r="I369" s="110"/>
    </row>
    <row r="370" spans="1:10" ht="15" customHeight="1">
      <c r="A370" s="46" t="s">
        <v>126</v>
      </c>
      <c r="B370" s="78"/>
      <c r="C370" s="27">
        <v>1700</v>
      </c>
      <c r="D370" s="27">
        <v>16800</v>
      </c>
      <c r="E370" s="27"/>
      <c r="F370" s="27"/>
      <c r="G370" s="27">
        <v>33000</v>
      </c>
      <c r="H370" s="25">
        <f>SUM(D370:G370)</f>
        <v>49800</v>
      </c>
      <c r="I370" s="110">
        <v>30800</v>
      </c>
      <c r="J370" s="1">
        <f t="shared" si="15"/>
        <v>61.68831168831169</v>
      </c>
    </row>
    <row r="371" spans="1:10" ht="15" customHeight="1">
      <c r="A371" s="46" t="s">
        <v>165</v>
      </c>
      <c r="B371" s="78"/>
      <c r="C371" s="38">
        <v>2</v>
      </c>
      <c r="D371" s="39">
        <v>4</v>
      </c>
      <c r="E371" s="39"/>
      <c r="F371" s="38"/>
      <c r="G371" s="38">
        <v>40</v>
      </c>
      <c r="H371" s="25">
        <f>SUM(D371:G371)</f>
        <v>44</v>
      </c>
      <c r="I371" s="110">
        <v>38</v>
      </c>
      <c r="J371" s="1">
        <f t="shared" si="15"/>
        <v>15.789473684210526</v>
      </c>
    </row>
    <row r="372" spans="1:10" ht="15" customHeight="1">
      <c r="A372" s="46" t="s">
        <v>129</v>
      </c>
      <c r="B372" s="78"/>
      <c r="C372" s="38"/>
      <c r="D372" s="38">
        <f>D370/D371</f>
        <v>4200</v>
      </c>
      <c r="E372" s="38"/>
      <c r="F372" s="38"/>
      <c r="G372" s="38">
        <f>G370/G371</f>
        <v>825</v>
      </c>
      <c r="H372" s="25">
        <f>H370/H371</f>
        <v>1131.8181818181818</v>
      </c>
      <c r="I372" s="110">
        <v>804</v>
      </c>
      <c r="J372" s="1">
        <f t="shared" si="15"/>
        <v>40.773405698778824</v>
      </c>
    </row>
    <row r="373" spans="1:9" ht="15" customHeight="1">
      <c r="A373" s="46"/>
      <c r="B373" s="38"/>
      <c r="C373" s="38"/>
      <c r="D373" s="38"/>
      <c r="E373" s="38"/>
      <c r="F373" s="38"/>
      <c r="G373" s="38"/>
      <c r="H373" s="25"/>
      <c r="I373" s="110"/>
    </row>
    <row r="374" spans="1:9" ht="15" customHeight="1">
      <c r="A374" s="20" t="s">
        <v>66</v>
      </c>
      <c r="B374" s="38"/>
      <c r="C374" s="36"/>
      <c r="D374" s="36"/>
      <c r="E374" s="36"/>
      <c r="F374" s="36"/>
      <c r="G374" s="26"/>
      <c r="H374" s="25"/>
      <c r="I374" s="110"/>
    </row>
    <row r="375" spans="1:10" ht="15" customHeight="1">
      <c r="A375" s="46" t="s">
        <v>126</v>
      </c>
      <c r="B375" s="78"/>
      <c r="C375" s="131"/>
      <c r="D375" s="78"/>
      <c r="E375" s="78"/>
      <c r="F375" s="27"/>
      <c r="G375" s="27">
        <f>G376*G377</f>
        <v>120000</v>
      </c>
      <c r="H375" s="25">
        <f>SUM(B375:G375)</f>
        <v>120000</v>
      </c>
      <c r="I375" s="110">
        <v>510000</v>
      </c>
      <c r="J375" s="1">
        <f t="shared" si="15"/>
        <v>-76.47058823529412</v>
      </c>
    </row>
    <row r="376" spans="1:10" ht="15" customHeight="1">
      <c r="A376" s="46" t="s">
        <v>165</v>
      </c>
      <c r="B376" s="78"/>
      <c r="C376" s="138"/>
      <c r="D376" s="78"/>
      <c r="E376" s="78"/>
      <c r="F376" s="38"/>
      <c r="G376" s="27">
        <v>30</v>
      </c>
      <c r="H376" s="25">
        <f>SUM(B376:G376)</f>
        <v>30</v>
      </c>
      <c r="I376" s="110">
        <v>102</v>
      </c>
      <c r="J376" s="1">
        <f t="shared" si="15"/>
        <v>-70.58823529411765</v>
      </c>
    </row>
    <row r="377" spans="1:10" ht="15" customHeight="1">
      <c r="A377" s="46" t="s">
        <v>129</v>
      </c>
      <c r="B377" s="78"/>
      <c r="C377" s="138"/>
      <c r="D377" s="78"/>
      <c r="E377" s="78"/>
      <c r="F377" s="38"/>
      <c r="G377" s="38">
        <v>4000</v>
      </c>
      <c r="H377" s="25">
        <f>H375/H376</f>
        <v>4000</v>
      </c>
      <c r="I377" s="110">
        <v>5000</v>
      </c>
      <c r="J377" s="1">
        <f t="shared" si="15"/>
        <v>-20</v>
      </c>
    </row>
    <row r="378" spans="1:9" ht="15" customHeight="1">
      <c r="A378" s="46"/>
      <c r="B378" s="38"/>
      <c r="C378" s="38"/>
      <c r="D378" s="38"/>
      <c r="E378" s="38"/>
      <c r="F378" s="38"/>
      <c r="G378" s="38"/>
      <c r="H378" s="25"/>
      <c r="I378" s="110"/>
    </row>
    <row r="379" spans="1:9" ht="15" customHeight="1">
      <c r="A379" s="85" t="s">
        <v>67</v>
      </c>
      <c r="B379" s="38"/>
      <c r="C379" s="38"/>
      <c r="D379" s="38"/>
      <c r="E379" s="36"/>
      <c r="F379" s="38"/>
      <c r="G379" s="38"/>
      <c r="H379" s="25"/>
      <c r="I379" s="110"/>
    </row>
    <row r="380" spans="1:10" ht="15" customHeight="1">
      <c r="A380" s="46" t="s">
        <v>126</v>
      </c>
      <c r="B380" s="88"/>
      <c r="C380" s="27"/>
      <c r="D380" s="27">
        <v>28000</v>
      </c>
      <c r="E380" s="78">
        <f>E381*E382</f>
        <v>100000</v>
      </c>
      <c r="F380" s="27">
        <f>F381*F382</f>
        <v>40000</v>
      </c>
      <c r="G380" s="66"/>
      <c r="H380" s="25">
        <f>SUM(D380:G380)</f>
        <v>168000</v>
      </c>
      <c r="I380" s="110">
        <v>225750</v>
      </c>
      <c r="J380" s="1">
        <f t="shared" si="15"/>
        <v>-25.581395348837212</v>
      </c>
    </row>
    <row r="381" spans="1:10" ht="15" customHeight="1">
      <c r="A381" s="46" t="s">
        <v>165</v>
      </c>
      <c r="B381" s="88"/>
      <c r="C381" s="38"/>
      <c r="D381" s="39">
        <v>7</v>
      </c>
      <c r="E381" s="78">
        <v>20</v>
      </c>
      <c r="F381" s="39">
        <v>4</v>
      </c>
      <c r="G381" s="38"/>
      <c r="H381" s="25">
        <f>SUM(D381:G381)</f>
        <v>31</v>
      </c>
      <c r="I381" s="110">
        <v>31</v>
      </c>
      <c r="J381" s="1">
        <f t="shared" si="15"/>
        <v>0</v>
      </c>
    </row>
    <row r="382" spans="1:9" ht="15" customHeight="1">
      <c r="A382" s="46" t="s">
        <v>129</v>
      </c>
      <c r="B382" s="88"/>
      <c r="C382" s="38"/>
      <c r="D382" s="38">
        <v>4000</v>
      </c>
      <c r="E382" s="78">
        <v>5000</v>
      </c>
      <c r="F382" s="38">
        <v>10000</v>
      </c>
      <c r="G382" s="38"/>
      <c r="H382" s="25">
        <f>H380/H381</f>
        <v>5419.354838709677</v>
      </c>
      <c r="I382" s="110"/>
    </row>
    <row r="383" spans="1:9" ht="15" customHeight="1">
      <c r="A383" s="46"/>
      <c r="B383" s="38"/>
      <c r="C383" s="38"/>
      <c r="D383" s="38"/>
      <c r="E383" s="38"/>
      <c r="F383" s="38"/>
      <c r="G383" s="38"/>
      <c r="H383" s="25"/>
      <c r="I383" s="110"/>
    </row>
    <row r="384" spans="1:9" ht="15" customHeight="1">
      <c r="A384" s="85" t="s">
        <v>69</v>
      </c>
      <c r="B384" s="38"/>
      <c r="C384" s="38"/>
      <c r="D384" s="38"/>
      <c r="E384" s="38"/>
      <c r="F384" s="36"/>
      <c r="G384" s="36"/>
      <c r="H384" s="25"/>
      <c r="I384" s="110"/>
    </row>
    <row r="385" spans="1:10" ht="15" customHeight="1">
      <c r="A385" s="46" t="s">
        <v>144</v>
      </c>
      <c r="B385" s="78"/>
      <c r="C385" s="27"/>
      <c r="D385" s="27">
        <f>D386*D387</f>
        <v>319470</v>
      </c>
      <c r="E385" s="78"/>
      <c r="F385" s="27">
        <v>6450</v>
      </c>
      <c r="G385" s="27"/>
      <c r="H385" s="25">
        <f>SUM(B385:G385)</f>
        <v>325920</v>
      </c>
      <c r="I385" s="110">
        <v>316250</v>
      </c>
      <c r="J385" s="1">
        <f t="shared" si="15"/>
        <v>3.057707509881423</v>
      </c>
    </row>
    <row r="386" spans="1:10" ht="15" customHeight="1">
      <c r="A386" s="46" t="s">
        <v>165</v>
      </c>
      <c r="B386" s="78"/>
      <c r="C386" s="38"/>
      <c r="D386" s="42">
        <v>2315</v>
      </c>
      <c r="E386" s="78"/>
      <c r="F386" s="38">
        <v>50</v>
      </c>
      <c r="G386" s="38"/>
      <c r="H386" s="25">
        <f>SUM(B386:G386)</f>
        <v>2365</v>
      </c>
      <c r="I386" s="110">
        <v>2300</v>
      </c>
      <c r="J386" s="1">
        <f t="shared" si="15"/>
        <v>2.8260869565217392</v>
      </c>
    </row>
    <row r="387" spans="1:9" ht="15" customHeight="1">
      <c r="A387" s="46" t="s">
        <v>129</v>
      </c>
      <c r="B387" s="78"/>
      <c r="C387" s="38"/>
      <c r="D387" s="42">
        <v>138</v>
      </c>
      <c r="E387" s="78"/>
      <c r="F387" s="38"/>
      <c r="G387" s="38"/>
      <c r="H387" s="25"/>
      <c r="I387" s="110"/>
    </row>
    <row r="388" spans="1:9" ht="15" customHeight="1">
      <c r="A388" s="46"/>
      <c r="B388" s="38"/>
      <c r="C388" s="38"/>
      <c r="D388" s="38"/>
      <c r="E388" s="38"/>
      <c r="F388" s="38"/>
      <c r="G388" s="38"/>
      <c r="H388" s="25"/>
      <c r="I388" s="110"/>
    </row>
    <row r="389" spans="1:9" ht="15" customHeight="1">
      <c r="A389" s="85" t="s">
        <v>70</v>
      </c>
      <c r="B389" s="38"/>
      <c r="C389" s="36"/>
      <c r="D389" s="26"/>
      <c r="E389" s="36"/>
      <c r="F389" s="36"/>
      <c r="G389" s="36"/>
      <c r="H389" s="25"/>
      <c r="I389" s="110"/>
    </row>
    <row r="390" spans="1:10" ht="15" customHeight="1">
      <c r="A390" s="46" t="s">
        <v>126</v>
      </c>
      <c r="B390" s="78"/>
      <c r="C390" s="27"/>
      <c r="D390" s="27">
        <v>5615</v>
      </c>
      <c r="E390" s="27">
        <f>E391*E392</f>
        <v>1750</v>
      </c>
      <c r="F390" s="78">
        <v>780</v>
      </c>
      <c r="G390" s="27"/>
      <c r="H390" s="25">
        <f>SUM(C390:G390)</f>
        <v>8145</v>
      </c>
      <c r="I390" s="110">
        <v>24575</v>
      </c>
      <c r="J390" s="1">
        <f t="shared" si="15"/>
        <v>-66.85656154628687</v>
      </c>
    </row>
    <row r="391" spans="1:10" ht="15" customHeight="1">
      <c r="A391" s="46" t="s">
        <v>165</v>
      </c>
      <c r="B391" s="78"/>
      <c r="C391" s="38"/>
      <c r="D391" s="40">
        <v>7</v>
      </c>
      <c r="E391" s="38">
        <v>5</v>
      </c>
      <c r="F391" s="78">
        <v>4</v>
      </c>
      <c r="G391" s="38"/>
      <c r="H391" s="25">
        <f>SUM(C391:G391)</f>
        <v>16</v>
      </c>
      <c r="I391" s="110">
        <v>33</v>
      </c>
      <c r="J391" s="1">
        <f t="shared" si="15"/>
        <v>-51.515151515151516</v>
      </c>
    </row>
    <row r="392" spans="1:10" ht="15" customHeight="1">
      <c r="A392" s="46" t="s">
        <v>129</v>
      </c>
      <c r="B392" s="78"/>
      <c r="C392" s="27"/>
      <c r="D392" s="38">
        <v>800</v>
      </c>
      <c r="E392" s="38">
        <v>350</v>
      </c>
      <c r="F392" s="78"/>
      <c r="G392" s="38"/>
      <c r="H392" s="25">
        <f>H390/H391</f>
        <v>509.0625</v>
      </c>
      <c r="I392" s="110">
        <v>745</v>
      </c>
      <c r="J392" s="1">
        <f t="shared" si="15"/>
        <v>-31.669463087248324</v>
      </c>
    </row>
    <row r="393" spans="1:9" ht="15" customHeight="1">
      <c r="A393" s="46"/>
      <c r="B393" s="27"/>
      <c r="C393" s="27"/>
      <c r="D393" s="38"/>
      <c r="E393" s="38"/>
      <c r="F393" s="38"/>
      <c r="G393" s="38"/>
      <c r="H393" s="25"/>
      <c r="I393" s="110"/>
    </row>
    <row r="394" spans="1:9" ht="15" customHeight="1">
      <c r="A394" s="52" t="s">
        <v>88</v>
      </c>
      <c r="B394" s="27"/>
      <c r="C394" s="27"/>
      <c r="D394" s="38"/>
      <c r="E394" s="38"/>
      <c r="F394" s="36"/>
      <c r="G394" s="38"/>
      <c r="H394" s="25"/>
      <c r="I394" s="110"/>
    </row>
    <row r="395" spans="1:11" ht="15" customHeight="1">
      <c r="A395" s="46" t="s">
        <v>126</v>
      </c>
      <c r="B395" s="78"/>
      <c r="C395" s="78"/>
      <c r="D395" s="78"/>
      <c r="E395" s="78"/>
      <c r="F395" s="27">
        <f>F396*F397</f>
        <v>14000</v>
      </c>
      <c r="G395" s="78"/>
      <c r="H395" s="25">
        <f>F395</f>
        <v>14000</v>
      </c>
      <c r="I395" s="110">
        <v>50000</v>
      </c>
      <c r="J395" s="1">
        <f t="shared" si="15"/>
        <v>-72</v>
      </c>
      <c r="K395" s="1" t="s">
        <v>232</v>
      </c>
    </row>
    <row r="396" spans="1:10" ht="15" customHeight="1">
      <c r="A396" s="46" t="s">
        <v>165</v>
      </c>
      <c r="B396" s="78"/>
      <c r="C396" s="78"/>
      <c r="D396" s="78"/>
      <c r="E396" s="78"/>
      <c r="F396" s="38">
        <v>2</v>
      </c>
      <c r="G396" s="78"/>
      <c r="H396" s="25">
        <f>F396</f>
        <v>2</v>
      </c>
      <c r="I396" s="110">
        <v>5</v>
      </c>
      <c r="J396" s="1">
        <f t="shared" si="15"/>
        <v>-60</v>
      </c>
    </row>
    <row r="397" spans="1:10" ht="15" customHeight="1">
      <c r="A397" s="46" t="s">
        <v>129</v>
      </c>
      <c r="B397" s="78"/>
      <c r="C397" s="78"/>
      <c r="D397" s="78"/>
      <c r="E397" s="78"/>
      <c r="F397" s="38">
        <v>7000</v>
      </c>
      <c r="G397" s="78"/>
      <c r="H397" s="25"/>
      <c r="I397" s="110">
        <v>10000</v>
      </c>
      <c r="J397" s="1">
        <f t="shared" si="15"/>
        <v>-100</v>
      </c>
    </row>
    <row r="398" spans="1:9" ht="15" customHeight="1">
      <c r="A398" s="46"/>
      <c r="B398" s="27"/>
      <c r="C398" s="27"/>
      <c r="D398" s="38"/>
      <c r="E398" s="38"/>
      <c r="F398" s="38"/>
      <c r="G398" s="38"/>
      <c r="H398" s="25"/>
      <c r="I398" s="110"/>
    </row>
    <row r="399" spans="1:9" ht="15" customHeight="1">
      <c r="A399" s="87" t="s">
        <v>89</v>
      </c>
      <c r="B399" s="27"/>
      <c r="C399" s="27"/>
      <c r="D399" s="38"/>
      <c r="E399" s="38"/>
      <c r="F399" s="36"/>
      <c r="G399" s="38"/>
      <c r="H399" s="25"/>
      <c r="I399" s="110"/>
    </row>
    <row r="400" spans="1:10" ht="15" customHeight="1">
      <c r="A400" s="46" t="s">
        <v>126</v>
      </c>
      <c r="B400" s="94"/>
      <c r="C400" s="66"/>
      <c r="D400" s="27">
        <v>25000</v>
      </c>
      <c r="E400" s="78"/>
      <c r="F400" s="27">
        <f>F401*F402</f>
        <v>105000</v>
      </c>
      <c r="G400" s="78"/>
      <c r="H400" s="25">
        <f>SUM(C400:G400)</f>
        <v>130000</v>
      </c>
      <c r="I400" s="110">
        <v>166750</v>
      </c>
      <c r="J400" s="1">
        <f t="shared" si="15"/>
        <v>-22.038980509745127</v>
      </c>
    </row>
    <row r="401" spans="1:10" ht="15" customHeight="1">
      <c r="A401" s="46" t="s">
        <v>165</v>
      </c>
      <c r="B401" s="94"/>
      <c r="C401" s="66"/>
      <c r="D401" s="38">
        <v>5</v>
      </c>
      <c r="E401" s="78"/>
      <c r="F401" s="38">
        <v>15</v>
      </c>
      <c r="G401" s="78"/>
      <c r="H401" s="25">
        <f>SUM(C401:G401)</f>
        <v>20</v>
      </c>
      <c r="I401" s="110">
        <v>28</v>
      </c>
      <c r="J401" s="1">
        <f t="shared" si="15"/>
        <v>-28.57142857142857</v>
      </c>
    </row>
    <row r="402" spans="1:10" ht="15" customHeight="1">
      <c r="A402" s="46" t="s">
        <v>127</v>
      </c>
      <c r="B402" s="94"/>
      <c r="C402" s="66"/>
      <c r="D402" s="38">
        <v>5000</v>
      </c>
      <c r="E402" s="78"/>
      <c r="F402" s="38">
        <v>7000</v>
      </c>
      <c r="G402" s="78"/>
      <c r="H402" s="25">
        <f>H400/H401</f>
        <v>6500</v>
      </c>
      <c r="I402" s="110">
        <v>5998</v>
      </c>
      <c r="J402" s="1">
        <f t="shared" si="15"/>
        <v>8.369456485495165</v>
      </c>
    </row>
    <row r="403" spans="1:9" ht="15" customHeight="1">
      <c r="A403" s="46"/>
      <c r="B403" s="27"/>
      <c r="C403" s="27"/>
      <c r="D403" s="38"/>
      <c r="E403" s="38"/>
      <c r="F403" s="38"/>
      <c r="G403" s="38"/>
      <c r="H403" s="25"/>
      <c r="I403" s="110"/>
    </row>
    <row r="404" spans="1:9" ht="15" customHeight="1">
      <c r="A404" s="52" t="s">
        <v>95</v>
      </c>
      <c r="B404" s="27"/>
      <c r="C404" s="27"/>
      <c r="D404" s="38"/>
      <c r="E404" s="38"/>
      <c r="F404" s="38"/>
      <c r="G404" s="38"/>
      <c r="H404" s="25"/>
      <c r="I404" s="110"/>
    </row>
    <row r="405" spans="1:10" ht="15" customHeight="1">
      <c r="A405" s="46" t="s">
        <v>126</v>
      </c>
      <c r="B405" s="78"/>
      <c r="C405" s="27"/>
      <c r="D405" s="78"/>
      <c r="E405" s="38"/>
      <c r="F405" s="78"/>
      <c r="G405" s="78"/>
      <c r="H405" s="25"/>
      <c r="I405" s="110">
        <v>3500</v>
      </c>
      <c r="J405" s="1">
        <f t="shared" si="15"/>
        <v>-100</v>
      </c>
    </row>
    <row r="406" spans="1:10" ht="15" customHeight="1">
      <c r="A406" s="46" t="s">
        <v>165</v>
      </c>
      <c r="B406" s="78"/>
      <c r="C406" s="83"/>
      <c r="D406" s="78"/>
      <c r="E406" s="39"/>
      <c r="F406" s="78"/>
      <c r="G406" s="78"/>
      <c r="H406" s="25"/>
      <c r="I406" s="110">
        <v>1</v>
      </c>
      <c r="J406" s="1">
        <f t="shared" si="15"/>
        <v>-100</v>
      </c>
    </row>
    <row r="407" spans="1:9" ht="15" customHeight="1">
      <c r="A407" s="46" t="s">
        <v>129</v>
      </c>
      <c r="B407" s="78"/>
      <c r="C407" s="27"/>
      <c r="D407" s="78"/>
      <c r="E407" s="38"/>
      <c r="F407" s="78"/>
      <c r="G407" s="78"/>
      <c r="H407" s="25"/>
      <c r="I407" s="110">
        <v>3500</v>
      </c>
    </row>
    <row r="408" spans="1:9" ht="15" customHeight="1">
      <c r="A408" s="46"/>
      <c r="B408" s="27"/>
      <c r="C408" s="27"/>
      <c r="D408" s="38"/>
      <c r="E408" s="38"/>
      <c r="F408" s="38"/>
      <c r="G408" s="38"/>
      <c r="H408" s="25"/>
      <c r="I408" s="110"/>
    </row>
    <row r="409" spans="1:9" ht="15" customHeight="1">
      <c r="A409" s="52" t="s">
        <v>108</v>
      </c>
      <c r="B409" s="27"/>
      <c r="C409" s="27"/>
      <c r="D409" s="38"/>
      <c r="E409" s="38"/>
      <c r="F409" s="38"/>
      <c r="G409" s="38"/>
      <c r="H409" s="25"/>
      <c r="I409" s="110"/>
    </row>
    <row r="410" spans="1:9" ht="15" customHeight="1">
      <c r="A410" s="46" t="s">
        <v>126</v>
      </c>
      <c r="B410" s="78"/>
      <c r="C410" s="27"/>
      <c r="D410" s="78"/>
      <c r="E410" s="27"/>
      <c r="F410" s="78">
        <f>F411*F412</f>
        <v>26000</v>
      </c>
      <c r="G410" s="78"/>
      <c r="H410" s="25">
        <f>F410</f>
        <v>26000</v>
      </c>
      <c r="I410" s="110">
        <v>0</v>
      </c>
    </row>
    <row r="411" spans="1:9" ht="15" customHeight="1">
      <c r="A411" s="46" t="s">
        <v>165</v>
      </c>
      <c r="B411" s="78"/>
      <c r="C411" s="49"/>
      <c r="D411" s="78"/>
      <c r="E411" s="39"/>
      <c r="F411" s="78">
        <v>4</v>
      </c>
      <c r="G411" s="78"/>
      <c r="H411" s="25"/>
      <c r="I411" s="110"/>
    </row>
    <row r="412" spans="1:9" ht="15" customHeight="1">
      <c r="A412" s="46" t="s">
        <v>129</v>
      </c>
      <c r="B412" s="78"/>
      <c r="C412" s="27"/>
      <c r="D412" s="78"/>
      <c r="E412" s="38"/>
      <c r="F412" s="78">
        <v>6500</v>
      </c>
      <c r="G412" s="78"/>
      <c r="H412" s="25"/>
      <c r="I412" s="110"/>
    </row>
    <row r="413" spans="1:9" ht="15" customHeight="1">
      <c r="A413" s="46"/>
      <c r="B413" s="78"/>
      <c r="C413" s="27"/>
      <c r="D413" s="78"/>
      <c r="E413" s="38"/>
      <c r="F413" s="78"/>
      <c r="G413" s="78"/>
      <c r="H413" s="25"/>
      <c r="I413" s="110"/>
    </row>
    <row r="414" spans="1:7" ht="15" customHeight="1">
      <c r="A414" s="67" t="s">
        <v>97</v>
      </c>
      <c r="B414" s="2"/>
      <c r="C414" s="2"/>
      <c r="D414" s="2"/>
      <c r="E414" s="2"/>
      <c r="F414" s="2"/>
      <c r="G414" s="2"/>
    </row>
    <row r="415" spans="1:7" ht="15" customHeight="1">
      <c r="A415" s="67" t="s">
        <v>98</v>
      </c>
      <c r="B415" s="2"/>
      <c r="C415" s="2"/>
      <c r="D415" s="2"/>
      <c r="E415" s="2"/>
      <c r="F415" s="2"/>
      <c r="G415" s="2"/>
    </row>
    <row r="416" spans="1:7" ht="15" customHeight="1">
      <c r="A416" s="67" t="s">
        <v>153</v>
      </c>
      <c r="B416" s="2"/>
      <c r="C416" s="2"/>
      <c r="D416" s="2"/>
      <c r="E416" s="2"/>
      <c r="F416" s="2"/>
      <c r="G416" s="2"/>
    </row>
    <row r="417" spans="1:7" ht="15" customHeight="1">
      <c r="A417" s="67" t="s">
        <v>141</v>
      </c>
      <c r="B417" s="2"/>
      <c r="C417" s="2"/>
      <c r="D417" s="2"/>
      <c r="E417" s="2"/>
      <c r="F417" s="2"/>
      <c r="G417" s="2"/>
    </row>
    <row r="418" spans="1:7" ht="15" customHeight="1">
      <c r="A418" s="67" t="s">
        <v>160</v>
      </c>
      <c r="B418" s="2"/>
      <c r="C418" s="2"/>
      <c r="D418" s="2"/>
      <c r="E418" s="2"/>
      <c r="F418" s="2"/>
      <c r="G418" s="2"/>
    </row>
    <row r="419" spans="1:8" ht="15" customHeight="1">
      <c r="A419" s="67" t="s">
        <v>139</v>
      </c>
      <c r="B419" s="2" t="s">
        <v>122</v>
      </c>
      <c r="C419" s="2"/>
      <c r="D419" s="2"/>
      <c r="E419" s="2"/>
      <c r="F419" s="2"/>
      <c r="G419" s="2"/>
      <c r="H419" s="4"/>
    </row>
    <row r="420" spans="1:8" ht="15" customHeight="1">
      <c r="A420" s="67" t="s">
        <v>140</v>
      </c>
      <c r="B420" s="2"/>
      <c r="C420" s="2"/>
      <c r="D420" s="2"/>
      <c r="E420" s="2"/>
      <c r="F420" s="2"/>
      <c r="G420" s="2"/>
      <c r="H420" s="4"/>
    </row>
    <row r="421" ht="15" customHeight="1">
      <c r="A421" s="82" t="s">
        <v>142</v>
      </c>
    </row>
    <row r="422" ht="15" customHeight="1">
      <c r="A422" s="82" t="s">
        <v>155</v>
      </c>
    </row>
    <row r="423" ht="15" customHeight="1">
      <c r="A423" s="102" t="s">
        <v>166</v>
      </c>
    </row>
  </sheetData>
  <printOptions gridLines="1"/>
  <pageMargins left="0" right="0" top="0.21" bottom="0" header="0" footer="0"/>
  <pageSetup horizontalDpi="600" verticalDpi="600" orientation="landscape" scale="65" r:id="rId1"/>
  <headerFooter alignWithMargins="0">
    <oddHeader>&amp;R&amp;P  to &amp;N</oddHeader>
  </headerFooter>
  <rowBreaks count="5" manualBreakCount="5">
    <brk id="70" max="12" man="1"/>
    <brk id="144" max="12" man="1"/>
    <brk id="211" max="12" man="1"/>
    <brk id="268" max="12" man="1"/>
    <brk id="33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A.B.S Preferred Customer</dc:creator>
  <cp:keywords/>
  <dc:description/>
  <cp:lastModifiedBy>Office</cp:lastModifiedBy>
  <cp:lastPrinted>2006-03-09T22:30:57Z</cp:lastPrinted>
  <dcterms:created xsi:type="dcterms:W3CDTF">1999-12-15T16:18:39Z</dcterms:created>
  <dcterms:modified xsi:type="dcterms:W3CDTF">2007-10-18T15:32:48Z</dcterms:modified>
  <cp:category/>
  <cp:version/>
  <cp:contentType/>
  <cp:contentStatus/>
</cp:coreProperties>
</file>