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545" windowHeight="4785" activeTab="0"/>
  </bookViews>
  <sheets>
    <sheet name="200405" sheetId="1" r:id="rId1"/>
  </sheets>
  <definedNames>
    <definedName name="_xlnm.Print_Area" localSheetId="0">'200405'!$B$1:$I$128</definedName>
  </definedNames>
  <calcPr fullCalcOnLoad="1"/>
</workbook>
</file>

<file path=xl/sharedStrings.xml><?xml version="1.0" encoding="utf-8"?>
<sst xmlns="http://schemas.openxmlformats.org/spreadsheetml/2006/main" count="131" uniqueCount="127">
  <si>
    <t>Sugarcane</t>
  </si>
  <si>
    <t>Bananas</t>
  </si>
  <si>
    <t>Citrus</t>
  </si>
  <si>
    <t>Cowpeas</t>
  </si>
  <si>
    <t>RK beans</t>
  </si>
  <si>
    <t>Corn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</si>
  <si>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</si>
  <si>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</si>
  <si>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</si>
  <si>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</si>
  <si>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</si>
  <si>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</si>
  <si>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</si>
  <si>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</si>
  <si>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</si>
  <si>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</si>
  <si>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</si>
  <si>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</si>
  <si>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</si>
  <si>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</si>
  <si>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</si>
  <si>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</si>
  <si>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</si>
  <si>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</si>
  <si>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</si>
  <si>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</si>
  <si>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</si>
  <si>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</si>
  <si>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</si>
  <si>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</si>
  <si>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</si>
  <si>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</si>
  <si>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</si>
  <si>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</si>
  <si>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</si>
  <si>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</si>
  <si>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</si>
  <si>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</si>
  <si>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</si>
  <si>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</si>
  <si>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</si>
  <si>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</si>
  <si>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</si>
  <si>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</si>
  <si>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</si>
  <si>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</si>
  <si>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</si>
  <si>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</si>
  <si>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</si>
  <si>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</si>
  <si>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</si>
  <si>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</si>
  <si>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</si>
  <si>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</si>
  <si>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</si>
  <si>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</si>
  <si>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</si>
  <si>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</si>
  <si>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</si>
  <si>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</si>
  <si>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</si>
  <si>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</si>
  <si>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</si>
  <si>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</si>
  <si>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</si>
  <si>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</si>
  <si>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</si>
  <si>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</si>
  <si>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</si>
  <si>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</si>
  <si>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</si>
  <si>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</si>
  <si>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</si>
  <si>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</si>
  <si>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</si>
  <si>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</si>
  <si>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</si>
  <si>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</si>
  <si>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</si>
  <si>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</si>
  <si>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</si>
  <si>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</si>
  <si>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</si>
  <si>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% change</t>
  </si>
  <si>
    <t>In value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</si>
  <si>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</si>
  <si>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</si>
  <si>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</si>
  <si>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</si>
  <si>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</si>
  <si>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</si>
  <si>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</si>
  <si>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</si>
  <si>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</si>
  <si>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</si>
  <si>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</si>
  <si>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</si>
  <si>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</si>
  <si>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</si>
  <si>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</si>
  <si>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</si>
  <si>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</si>
  <si>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</si>
  <si>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</si>
  <si>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</si>
  <si>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</si>
  <si>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</si>
  <si>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</si>
  <si>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</si>
  <si>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</si>
  <si>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</si>
  <si>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</si>
  <si>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Marine Products (incl 4% for dom. Consump)</t>
  </si>
  <si>
    <t>Pigs Export(on the hoof)(lbs)</t>
  </si>
  <si>
    <t>Quantity (lbs.) 2006</t>
  </si>
  <si>
    <t>Price*  (BZ$) 2006</t>
  </si>
  <si>
    <t>Value (BZ$) 2006</t>
  </si>
  <si>
    <t>Primary Agriculture Output Value 2007 at Producer's Price</t>
  </si>
  <si>
    <t>Economic Value of Agriculture Output 2007</t>
  </si>
  <si>
    <t>Quantity (lbs.) 2007</t>
  </si>
  <si>
    <t>Price*  (BZ$) 2007</t>
  </si>
  <si>
    <t>Value (BZ$) 2007</t>
  </si>
  <si>
    <t>Preliminary 29th Feb. 2008</t>
  </si>
  <si>
    <t>Grains/Legumes</t>
  </si>
  <si>
    <t>Fruits</t>
  </si>
  <si>
    <t>Sub-Total</t>
  </si>
  <si>
    <t>Grand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</si>
</sst>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* #,##0_);_(* \(#,##0\);_(* &quot;-&quot;??_);_(@_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44" fontId="5" fillId="0" borderId="1" xfId="17" applyFont="1" applyFill="1" applyBorder="1" applyAlignment="1">
      <alignment/>
    </xf>
    <xf numFmtId="44" fontId="4" fillId="0" borderId="1" xfId="0" applyNumberFormat="1" applyFont="1" applyFill="1" applyBorder="1" applyAlignment="1">
      <alignment/>
    </xf>
    <xf numFmtId="44" fontId="5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9" fontId="0" fillId="0" borderId="0" xfId="21" applyAlignment="1">
      <alignment/>
    </xf>
    <xf numFmtId="3" fontId="4" fillId="2" borderId="1" xfId="0" applyNumberFormat="1" applyFont="1" applyFill="1" applyBorder="1" applyAlignment="1">
      <alignment/>
    </xf>
    <xf numFmtId="44" fontId="4" fillId="2" borderId="1" xfId="17" applyFont="1" applyFill="1" applyBorder="1" applyAlignment="1">
      <alignment/>
    </xf>
    <xf numFmtId="44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4" fontId="5" fillId="0" borderId="1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169" fontId="5" fillId="2" borderId="1" xfId="0" applyNumberFormat="1" applyFont="1" applyFill="1" applyBorder="1" applyAlignment="1">
      <alignment/>
    </xf>
    <xf numFmtId="44" fontId="5" fillId="2" borderId="1" xfId="17" applyFont="1" applyFill="1" applyBorder="1" applyAlignment="1">
      <alignment/>
    </xf>
    <xf numFmtId="169" fontId="5" fillId="0" borderId="1" xfId="15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44" fontId="4" fillId="0" borderId="1" xfId="17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44" fontId="5" fillId="0" borderId="0" xfId="17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10" fontId="5" fillId="0" borderId="0" xfId="21" applyNumberFormat="1" applyFont="1" applyAlignment="1">
      <alignment/>
    </xf>
    <xf numFmtId="0" fontId="11" fillId="0" borderId="0" xfId="0" applyFont="1" applyFill="1" applyAlignment="1">
      <alignment horizontal="center"/>
    </xf>
    <xf numFmtId="9" fontId="12" fillId="2" borderId="1" xfId="21" applyFont="1" applyFill="1" applyBorder="1" applyAlignment="1">
      <alignment/>
    </xf>
    <xf numFmtId="9" fontId="13" fillId="0" borderId="1" xfId="21" applyFont="1" applyBorder="1" applyAlignment="1">
      <alignment/>
    </xf>
    <xf numFmtId="165" fontId="12" fillId="2" borderId="1" xfId="21" applyNumberFormat="1" applyFont="1" applyFill="1" applyBorder="1" applyAlignment="1">
      <alignment/>
    </xf>
    <xf numFmtId="9" fontId="12" fillId="0" borderId="1" xfId="2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3"/>
  <sheetViews>
    <sheetView tabSelected="1" workbookViewId="0" topLeftCell="B1">
      <selection activeCell="D19" sqref="D19"/>
    </sheetView>
  </sheetViews>
  <sheetFormatPr defaultColWidth="9.140625" defaultRowHeight="12.75"/>
  <cols>
    <col min="2" max="2" width="36.00390625" style="0" customWidth="1"/>
    <col min="3" max="3" width="17.00390625" style="0" customWidth="1"/>
    <col min="4" max="4" width="16.7109375" style="0" customWidth="1"/>
    <col min="5" max="5" width="17.421875" style="0" customWidth="1"/>
    <col min="6" max="6" width="16.00390625" style="0" customWidth="1"/>
    <col min="7" max="7" width="16.421875" style="0" customWidth="1"/>
    <col min="8" max="8" width="16.57421875" style="0" customWidth="1"/>
    <col min="9" max="9" width="15.140625" style="0" customWidth="1"/>
    <col min="10" max="10" width="16.00390625" style="0" bestFit="1" customWidth="1"/>
  </cols>
  <sheetData>
    <row r="1" spans="2:8" ht="18.75">
      <c r="B1" s="2"/>
      <c r="C1" s="2"/>
      <c r="D1" s="43" t="s">
        <v>122</v>
      </c>
      <c r="E1" s="2"/>
      <c r="F1" s="2"/>
      <c r="G1" s="2"/>
      <c r="H1" s="1"/>
    </row>
    <row r="2" spans="2:8" ht="20.25">
      <c r="B2" s="48" t="s">
        <v>117</v>
      </c>
      <c r="C2" s="48"/>
      <c r="D2" s="48"/>
      <c r="E2" s="48"/>
      <c r="F2" s="48"/>
      <c r="G2" s="48"/>
      <c r="H2" s="3"/>
    </row>
    <row r="3" spans="2:9" ht="12.75">
      <c r="B3" s="49" t="s">
        <v>118</v>
      </c>
      <c r="C3" s="50"/>
      <c r="D3" s="50"/>
      <c r="E3" s="50"/>
      <c r="F3" s="50"/>
      <c r="G3" s="51"/>
      <c r="H3" s="20"/>
      <c r="I3" s="10" t="s">
        <v>83</v>
      </c>
    </row>
    <row r="4" spans="2:9" ht="15.75" customHeight="1">
      <c r="B4" s="21" t="s">
        <v>45</v>
      </c>
      <c r="C4" s="21" t="s">
        <v>114</v>
      </c>
      <c r="D4" s="21" t="s">
        <v>119</v>
      </c>
      <c r="E4" s="21" t="s">
        <v>115</v>
      </c>
      <c r="F4" s="21" t="s">
        <v>120</v>
      </c>
      <c r="G4" s="21" t="s">
        <v>116</v>
      </c>
      <c r="H4" s="21" t="s">
        <v>121</v>
      </c>
      <c r="I4" s="9" t="s">
        <v>84</v>
      </c>
    </row>
    <row r="5" spans="2:9" ht="12.75">
      <c r="B5" s="21"/>
      <c r="C5" s="21"/>
      <c r="D5" s="21"/>
      <c r="E5" s="22"/>
      <c r="F5" s="22"/>
      <c r="G5" s="22"/>
      <c r="H5" s="4"/>
      <c r="I5" s="10"/>
    </row>
    <row r="6" spans="2:9" ht="18">
      <c r="B6" s="15" t="s">
        <v>0</v>
      </c>
      <c r="C6" s="12">
        <v>1173468</v>
      </c>
      <c r="D6" s="12">
        <v>1200050</v>
      </c>
      <c r="E6" s="13">
        <v>60.73</v>
      </c>
      <c r="F6" s="13">
        <v>54.22</v>
      </c>
      <c r="G6" s="14">
        <f>C6*E6</f>
        <v>71264711.64</v>
      </c>
      <c r="H6" s="14">
        <f>D6*F6</f>
        <v>65066711</v>
      </c>
      <c r="I6" s="44">
        <f>(H6-G6)/G6</f>
        <v>-0.08697152485945288</v>
      </c>
    </row>
    <row r="7" spans="2:9" ht="10.5" customHeight="1">
      <c r="B7" s="22"/>
      <c r="C7" s="23"/>
      <c r="D7" s="23"/>
      <c r="E7" s="5"/>
      <c r="F7" s="5"/>
      <c r="G7" s="7"/>
      <c r="H7" s="24"/>
      <c r="I7" s="45"/>
    </row>
    <row r="8" spans="2:9" ht="18">
      <c r="B8" s="8" t="s">
        <v>1</v>
      </c>
      <c r="C8" s="22"/>
      <c r="D8" s="22"/>
      <c r="E8" s="5"/>
      <c r="F8" s="5"/>
      <c r="G8" s="7"/>
      <c r="H8" s="24"/>
      <c r="I8" s="45"/>
    </row>
    <row r="9" spans="2:9" ht="13.5" customHeight="1">
      <c r="B9" s="22" t="s">
        <v>33</v>
      </c>
      <c r="C9" s="23"/>
      <c r="D9" s="23"/>
      <c r="E9" s="5"/>
      <c r="F9" s="5"/>
      <c r="G9" s="7"/>
      <c r="H9" s="24"/>
      <c r="I9" s="44"/>
    </row>
    <row r="10" spans="2:9" ht="13.5" customHeight="1">
      <c r="B10" s="22" t="s">
        <v>34</v>
      </c>
      <c r="C10" s="23"/>
      <c r="D10" s="23"/>
      <c r="E10" s="5"/>
      <c r="F10" s="5"/>
      <c r="G10" s="7"/>
      <c r="H10" s="24"/>
      <c r="I10" s="44"/>
    </row>
    <row r="11" spans="2:9" ht="13.5" customHeight="1">
      <c r="B11" s="22" t="s">
        <v>104</v>
      </c>
      <c r="C11" s="23"/>
      <c r="D11" s="23"/>
      <c r="E11" s="5"/>
      <c r="F11" s="5"/>
      <c r="G11" s="7"/>
      <c r="H11" s="24"/>
      <c r="I11" s="44"/>
    </row>
    <row r="12" spans="2:9" ht="13.5" customHeight="1">
      <c r="B12" s="22" t="s">
        <v>33</v>
      </c>
      <c r="C12" s="23"/>
      <c r="D12" s="23"/>
      <c r="E12" s="5"/>
      <c r="F12" s="5"/>
      <c r="G12" s="7"/>
      <c r="H12" s="24"/>
      <c r="I12" s="44"/>
    </row>
    <row r="13" spans="2:9" ht="13.5" customHeight="1">
      <c r="B13" s="22" t="s">
        <v>105</v>
      </c>
      <c r="C13" s="23"/>
      <c r="D13" s="23"/>
      <c r="E13" s="5"/>
      <c r="F13" s="5"/>
      <c r="G13" s="7"/>
      <c r="H13" s="24"/>
      <c r="I13" s="44"/>
    </row>
    <row r="14" spans="2:9" ht="15" customHeight="1">
      <c r="B14" s="22" t="s">
        <v>35</v>
      </c>
      <c r="C14" s="23"/>
      <c r="D14" s="23"/>
      <c r="E14" s="5"/>
      <c r="F14" s="5"/>
      <c r="G14" s="7"/>
      <c r="H14" s="24"/>
      <c r="I14" s="44"/>
    </row>
    <row r="15" spans="2:9" ht="14.25" customHeight="1">
      <c r="B15" s="22" t="s">
        <v>89</v>
      </c>
      <c r="C15" s="23"/>
      <c r="D15" s="23"/>
      <c r="E15" s="5"/>
      <c r="F15" s="5"/>
      <c r="G15" s="7"/>
      <c r="H15" s="24"/>
      <c r="I15" s="44"/>
    </row>
    <row r="16" spans="2:9" ht="14.25" customHeight="1">
      <c r="B16" s="22" t="s">
        <v>90</v>
      </c>
      <c r="C16" s="23"/>
      <c r="D16" s="23"/>
      <c r="E16" s="5"/>
      <c r="F16" s="5"/>
      <c r="G16" s="7"/>
      <c r="H16" s="24"/>
      <c r="I16" s="44"/>
    </row>
    <row r="17" spans="2:9" ht="14.25" customHeight="1">
      <c r="B17" s="22" t="s">
        <v>106</v>
      </c>
      <c r="C17" s="25"/>
      <c r="D17" s="25"/>
      <c r="E17" s="5"/>
      <c r="F17" s="5"/>
      <c r="G17" s="7"/>
      <c r="H17" s="24"/>
      <c r="I17" s="44"/>
    </row>
    <row r="18" spans="2:9" ht="15" customHeight="1">
      <c r="B18" s="22" t="s">
        <v>107</v>
      </c>
      <c r="C18" s="23"/>
      <c r="D18" s="23"/>
      <c r="E18" s="5"/>
      <c r="F18" s="5"/>
      <c r="G18" s="7"/>
      <c r="H18" s="24"/>
      <c r="I18" s="44"/>
    </row>
    <row r="19" spans="2:9" ht="16.5" customHeight="1">
      <c r="B19" s="15" t="s">
        <v>82</v>
      </c>
      <c r="C19" s="12">
        <v>153546000</v>
      </c>
      <c r="D19" s="12">
        <v>136671040</v>
      </c>
      <c r="E19" s="13"/>
      <c r="F19" s="13"/>
      <c r="G19" s="14">
        <v>50591638.36</v>
      </c>
      <c r="H19" s="14">
        <v>41463786.42</v>
      </c>
      <c r="I19" s="44">
        <f>(H19-G19)/G19</f>
        <v>-0.1804221455539357</v>
      </c>
    </row>
    <row r="20" spans="2:9" ht="15" customHeight="1">
      <c r="B20" s="22" t="s">
        <v>97</v>
      </c>
      <c r="C20" s="23">
        <v>149450</v>
      </c>
      <c r="D20" s="23">
        <v>3725</v>
      </c>
      <c r="E20" s="5">
        <v>3</v>
      </c>
      <c r="F20" s="5">
        <v>3</v>
      </c>
      <c r="G20" s="23">
        <v>448350</v>
      </c>
      <c r="H20" s="23">
        <f>D20*F20</f>
        <v>11175</v>
      </c>
      <c r="I20" s="44"/>
    </row>
    <row r="21" spans="2:9" ht="13.5" customHeight="1">
      <c r="B21" s="22" t="s">
        <v>108</v>
      </c>
      <c r="C21" s="23">
        <v>504627</v>
      </c>
      <c r="D21" s="23">
        <v>410013</v>
      </c>
      <c r="E21" s="5">
        <v>3</v>
      </c>
      <c r="F21" s="5">
        <v>3</v>
      </c>
      <c r="G21" s="23">
        <v>1513881</v>
      </c>
      <c r="H21" s="23">
        <f>D21*F21</f>
        <v>1230039</v>
      </c>
      <c r="I21" s="44"/>
    </row>
    <row r="22" spans="2:9" ht="19.5" customHeight="1">
      <c r="B22" s="15" t="s">
        <v>109</v>
      </c>
      <c r="C22" s="26"/>
      <c r="D22" s="26"/>
      <c r="E22" s="26"/>
      <c r="F22" s="26"/>
      <c r="G22" s="13">
        <f>SUM(G19:G21)</f>
        <v>52553869.36</v>
      </c>
      <c r="H22" s="13">
        <f>SUM(H19:H21)</f>
        <v>42705000.42</v>
      </c>
      <c r="I22" s="46">
        <f>(H22-G22)/G22</f>
        <v>-0.1874052103097133</v>
      </c>
    </row>
    <row r="23" spans="2:9" ht="12.75" customHeight="1">
      <c r="B23" s="8" t="s">
        <v>2</v>
      </c>
      <c r="C23" s="23"/>
      <c r="D23" s="23"/>
      <c r="E23" s="22"/>
      <c r="F23" s="22"/>
      <c r="G23" s="7"/>
      <c r="H23" s="4"/>
      <c r="I23" s="44"/>
    </row>
    <row r="24" spans="2:9" ht="16.5" customHeight="1">
      <c r="B24" s="22" t="s">
        <v>110</v>
      </c>
      <c r="C24" s="23">
        <v>1730833</v>
      </c>
      <c r="D24" s="23">
        <v>1571196</v>
      </c>
      <c r="E24" s="5">
        <v>9.23</v>
      </c>
      <c r="F24" s="5">
        <v>5.5</v>
      </c>
      <c r="G24" s="7">
        <f>E24*C24</f>
        <v>15975588.59</v>
      </c>
      <c r="H24" s="24">
        <f>D24*F24</f>
        <v>8641578</v>
      </c>
      <c r="I24" s="44">
        <f aca="true" t="shared" si="0" ref="I24:I32">(H24-G24)/G24</f>
        <v>-0.45907608027605074</v>
      </c>
    </row>
    <row r="25" spans="2:9" ht="19.5" customHeight="1">
      <c r="B25" s="22" t="s">
        <v>111</v>
      </c>
      <c r="C25" s="23">
        <v>5182718</v>
      </c>
      <c r="D25" s="23">
        <v>5411020</v>
      </c>
      <c r="E25" s="5">
        <v>9.99</v>
      </c>
      <c r="F25" s="5">
        <v>12.76</v>
      </c>
      <c r="G25" s="7">
        <f aca="true" t="shared" si="1" ref="G25:G31">E25*C25</f>
        <v>51775352.82</v>
      </c>
      <c r="H25" s="24">
        <f>D25*F25</f>
        <v>69044615.2</v>
      </c>
      <c r="I25" s="44">
        <f t="shared" si="0"/>
        <v>0.33354214774813007</v>
      </c>
    </row>
    <row r="26" spans="2:9" ht="19.5" customHeight="1">
      <c r="B26" s="22" t="s">
        <v>53</v>
      </c>
      <c r="C26" s="23">
        <v>115000</v>
      </c>
      <c r="D26" s="23">
        <v>135000</v>
      </c>
      <c r="E26" s="5">
        <v>0.07</v>
      </c>
      <c r="F26" s="5">
        <v>0.07</v>
      </c>
      <c r="G26" s="7">
        <f>C26*E26</f>
        <v>8050.000000000001</v>
      </c>
      <c r="H26" s="24">
        <f>D26*F26</f>
        <v>9450</v>
      </c>
      <c r="I26" s="44">
        <f t="shared" si="0"/>
        <v>0.17391304347826073</v>
      </c>
    </row>
    <row r="27" spans="2:9" ht="18.75" customHeight="1">
      <c r="B27" s="22" t="s">
        <v>54</v>
      </c>
      <c r="C27" s="23">
        <v>19309335</v>
      </c>
      <c r="D27" s="23">
        <v>5602246</v>
      </c>
      <c r="E27" s="5">
        <v>0.15</v>
      </c>
      <c r="F27" s="5">
        <f>H27/D27</f>
        <v>0.4791938804543749</v>
      </c>
      <c r="G27" s="7">
        <v>2880508</v>
      </c>
      <c r="H27" s="24">
        <v>2684562</v>
      </c>
      <c r="I27" s="44">
        <f t="shared" si="0"/>
        <v>-0.0680248067354786</v>
      </c>
    </row>
    <row r="28" spans="2:9" ht="21" customHeight="1">
      <c r="B28" s="22" t="s">
        <v>55</v>
      </c>
      <c r="C28" s="23">
        <v>0</v>
      </c>
      <c r="D28" s="23"/>
      <c r="E28" s="5">
        <v>0</v>
      </c>
      <c r="F28" s="5"/>
      <c r="G28" s="7"/>
      <c r="H28" s="24">
        <v>0</v>
      </c>
      <c r="I28" s="44"/>
    </row>
    <row r="29" spans="2:9" ht="18" customHeight="1">
      <c r="B29" s="22" t="s">
        <v>56</v>
      </c>
      <c r="C29" s="23">
        <v>120000</v>
      </c>
      <c r="D29" s="23">
        <v>120000</v>
      </c>
      <c r="E29" s="5">
        <v>0.5</v>
      </c>
      <c r="F29" s="5">
        <v>0.5</v>
      </c>
      <c r="G29" s="7">
        <f t="shared" si="1"/>
        <v>60000</v>
      </c>
      <c r="H29" s="24">
        <f>D29*F29</f>
        <v>60000</v>
      </c>
      <c r="I29" s="44">
        <f t="shared" si="0"/>
        <v>0</v>
      </c>
    </row>
    <row r="30" spans="2:9" ht="21" customHeight="1">
      <c r="B30" s="22" t="s">
        <v>57</v>
      </c>
      <c r="C30" s="23">
        <v>16865.67</v>
      </c>
      <c r="D30" s="23">
        <v>15712</v>
      </c>
      <c r="E30" s="5">
        <v>6</v>
      </c>
      <c r="F30" s="5">
        <v>6</v>
      </c>
      <c r="G30" s="7">
        <f t="shared" si="1"/>
        <v>101194.01999999999</v>
      </c>
      <c r="H30" s="24">
        <f>D30*F30</f>
        <v>94272</v>
      </c>
      <c r="I30" s="44">
        <f t="shared" si="0"/>
        <v>-0.06840344913661885</v>
      </c>
    </row>
    <row r="31" spans="2:9" ht="18.75" customHeight="1">
      <c r="B31" s="22" t="s">
        <v>58</v>
      </c>
      <c r="C31" s="23">
        <v>246547.85</v>
      </c>
      <c r="D31" s="23">
        <v>270551</v>
      </c>
      <c r="E31" s="5">
        <v>8</v>
      </c>
      <c r="F31" s="5">
        <v>8</v>
      </c>
      <c r="G31" s="7">
        <f t="shared" si="1"/>
        <v>1972382.8</v>
      </c>
      <c r="H31" s="24">
        <f>D31*F31</f>
        <v>2164408</v>
      </c>
      <c r="I31" s="44">
        <f t="shared" si="0"/>
        <v>0.09735696336431242</v>
      </c>
    </row>
    <row r="32" spans="2:9" ht="18" customHeight="1">
      <c r="B32" s="15" t="s">
        <v>46</v>
      </c>
      <c r="C32" s="27"/>
      <c r="D32" s="27"/>
      <c r="E32" s="16"/>
      <c r="F32" s="16"/>
      <c r="G32" s="14">
        <f>SUM(G24:G31)</f>
        <v>72773076.22999999</v>
      </c>
      <c r="H32" s="14">
        <f>SUM(H24:H31)</f>
        <v>82698885.2</v>
      </c>
      <c r="I32" s="44">
        <f t="shared" si="0"/>
        <v>0.13639397266414025</v>
      </c>
    </row>
    <row r="33" spans="2:9" ht="15.75" customHeight="1">
      <c r="B33" s="22"/>
      <c r="C33" s="22"/>
      <c r="D33" s="22"/>
      <c r="E33" s="22"/>
      <c r="F33" s="22"/>
      <c r="G33" s="7"/>
      <c r="H33" s="4"/>
      <c r="I33" s="44"/>
    </row>
    <row r="34" spans="2:10" ht="16.5" customHeight="1">
      <c r="B34" s="15" t="s">
        <v>112</v>
      </c>
      <c r="C34" s="28"/>
      <c r="D34" s="16"/>
      <c r="E34" s="29"/>
      <c r="F34" s="29"/>
      <c r="G34" s="13">
        <f>SUM(G35:G41)</f>
        <v>89456218.76</v>
      </c>
      <c r="H34" s="13">
        <f>SUM(H35:H41)</f>
        <v>43869073.092</v>
      </c>
      <c r="I34" s="44">
        <f aca="true" t="shared" si="2" ref="I34:I41">(H34-G34)/G34</f>
        <v>-0.5096028683070619</v>
      </c>
      <c r="J34" s="19"/>
    </row>
    <row r="35" spans="2:9" s="17" customFormat="1" ht="15.75" customHeight="1">
      <c r="B35" s="8" t="s">
        <v>94</v>
      </c>
      <c r="C35" s="30">
        <v>398190</v>
      </c>
      <c r="D35" s="30">
        <v>458665</v>
      </c>
      <c r="E35" s="5">
        <v>34.98</v>
      </c>
      <c r="F35" s="5">
        <f>H35/D35</f>
        <v>35.092598127173424</v>
      </c>
      <c r="G35" s="5">
        <v>13926940</v>
      </c>
      <c r="H35" s="5">
        <v>16095746.52</v>
      </c>
      <c r="I35" s="44">
        <f t="shared" si="2"/>
        <v>0.1557274261251933</v>
      </c>
    </row>
    <row r="36" spans="2:9" s="17" customFormat="1" ht="17.25" customHeight="1">
      <c r="B36" s="8" t="s">
        <v>86</v>
      </c>
      <c r="C36" s="30">
        <v>731950</v>
      </c>
      <c r="D36" s="30">
        <v>526205</v>
      </c>
      <c r="E36" s="5">
        <v>11.42</v>
      </c>
      <c r="F36" s="5">
        <f>H36/D36</f>
        <v>10.241478530230614</v>
      </c>
      <c r="G36" s="5">
        <v>8359097</v>
      </c>
      <c r="H36" s="5">
        <v>5389117.21</v>
      </c>
      <c r="I36" s="44">
        <f t="shared" si="2"/>
        <v>-0.3552991178353356</v>
      </c>
    </row>
    <row r="37" spans="2:9" s="17" customFormat="1" ht="15.75" customHeight="1">
      <c r="B37" s="8" t="s">
        <v>95</v>
      </c>
      <c r="C37" s="30">
        <v>15922325</v>
      </c>
      <c r="D37" s="30">
        <v>5439206.34</v>
      </c>
      <c r="E37" s="5">
        <v>3.93</v>
      </c>
      <c r="F37" s="5">
        <f>H37/D37</f>
        <v>3.630875250082901</v>
      </c>
      <c r="G37" s="5">
        <v>62519837</v>
      </c>
      <c r="H37" s="5">
        <v>19749079.68</v>
      </c>
      <c r="I37" s="44">
        <f t="shared" si="2"/>
        <v>-0.6841149844968406</v>
      </c>
    </row>
    <row r="38" spans="2:9" s="17" customFormat="1" ht="15.75" customHeight="1">
      <c r="B38" s="8" t="s">
        <v>87</v>
      </c>
      <c r="C38" s="30">
        <v>392324</v>
      </c>
      <c r="D38" s="30">
        <v>260784.58</v>
      </c>
      <c r="E38" s="5"/>
      <c r="F38" s="5"/>
      <c r="G38" s="5">
        <v>277030</v>
      </c>
      <c r="H38" s="5">
        <v>400812.02</v>
      </c>
      <c r="I38" s="44">
        <f t="shared" si="2"/>
        <v>0.4468181063422735</v>
      </c>
    </row>
    <row r="39" spans="2:9" s="17" customFormat="1" ht="16.5" customHeight="1">
      <c r="B39" s="8" t="s">
        <v>88</v>
      </c>
      <c r="C39" s="30">
        <v>148017</v>
      </c>
      <c r="D39" s="30">
        <v>102504.2</v>
      </c>
      <c r="E39" s="5"/>
      <c r="F39" s="5"/>
      <c r="G39" s="5">
        <v>932691</v>
      </c>
      <c r="H39" s="5">
        <v>527138.62</v>
      </c>
      <c r="I39" s="44">
        <f t="shared" si="2"/>
        <v>-0.43481965624199226</v>
      </c>
    </row>
    <row r="40" spans="2:10" s="17" customFormat="1" ht="16.5" customHeight="1">
      <c r="B40" s="8" t="s">
        <v>47</v>
      </c>
      <c r="C40" s="30">
        <v>0</v>
      </c>
      <c r="D40" s="30">
        <v>2530</v>
      </c>
      <c r="E40" s="5"/>
      <c r="F40" s="5">
        <f>H40/D40</f>
        <v>7.868379446640316</v>
      </c>
      <c r="G40" s="5"/>
      <c r="H40" s="5">
        <v>19907</v>
      </c>
      <c r="I40" s="44" t="e">
        <f t="shared" si="2"/>
        <v>#DIV/0!</v>
      </c>
      <c r="J40" s="18"/>
    </row>
    <row r="41" spans="2:9" s="17" customFormat="1" ht="14.25" customHeight="1">
      <c r="B41" s="8" t="s">
        <v>96</v>
      </c>
      <c r="C41" s="31">
        <v>703712.24</v>
      </c>
      <c r="D41" s="31">
        <v>271595.8</v>
      </c>
      <c r="E41" s="5"/>
      <c r="F41" s="5"/>
      <c r="G41" s="5">
        <v>3440623.76</v>
      </c>
      <c r="H41" s="5">
        <v>1687272.042</v>
      </c>
      <c r="I41" s="44">
        <f t="shared" si="2"/>
        <v>-0.5096028628250826</v>
      </c>
    </row>
    <row r="42" spans="2:10" ht="14.25" customHeight="1">
      <c r="B42" s="8"/>
      <c r="C42" s="31"/>
      <c r="D42" s="31"/>
      <c r="E42" s="5"/>
      <c r="F42" s="5"/>
      <c r="G42" s="6"/>
      <c r="H42" s="32"/>
      <c r="I42" s="44"/>
      <c r="J42" s="19"/>
    </row>
    <row r="43" spans="2:9" ht="15" customHeight="1">
      <c r="B43" s="8" t="s">
        <v>124</v>
      </c>
      <c r="C43" s="31"/>
      <c r="D43" s="31"/>
      <c r="E43" s="5"/>
      <c r="F43" s="5"/>
      <c r="G43" s="7"/>
      <c r="H43" s="4"/>
      <c r="I43" s="44"/>
    </row>
    <row r="44" spans="2:9" ht="13.5" customHeight="1">
      <c r="B44" s="22" t="s">
        <v>91</v>
      </c>
      <c r="C44" s="23">
        <v>73368900</v>
      </c>
      <c r="D44" s="23">
        <v>72944753.02</v>
      </c>
      <c r="E44" s="5">
        <f>G44/C44</f>
        <v>0.4227185749002643</v>
      </c>
      <c r="F44" s="5">
        <f>H44/D44</f>
        <v>0.3574468628723859</v>
      </c>
      <c r="G44" s="7">
        <v>31014396.85</v>
      </c>
      <c r="H44" s="24">
        <v>26073873.13</v>
      </c>
      <c r="I44" s="44">
        <f aca="true" t="shared" si="3" ref="I44:I106">(H44-G44)/G44</f>
        <v>-0.15929775271447855</v>
      </c>
    </row>
    <row r="45" spans="2:9" ht="13.5" customHeight="1">
      <c r="B45" s="22" t="s">
        <v>50</v>
      </c>
      <c r="C45" s="23">
        <v>2454000</v>
      </c>
      <c r="D45" s="23">
        <v>1340000</v>
      </c>
      <c r="E45" s="5">
        <v>0.5</v>
      </c>
      <c r="F45" s="5">
        <v>0.5</v>
      </c>
      <c r="G45" s="7">
        <f aca="true" t="shared" si="4" ref="G45:G55">E45*C45</f>
        <v>1227000</v>
      </c>
      <c r="H45" s="24">
        <f aca="true" t="shared" si="5" ref="H45:H55">D45*F45</f>
        <v>670000</v>
      </c>
      <c r="I45" s="44">
        <f aca="true" t="shared" si="6" ref="I45:I52">(H45-G45)/G45</f>
        <v>-0.4539527302363488</v>
      </c>
    </row>
    <row r="46" spans="2:9" ht="13.5" customHeight="1">
      <c r="B46" s="22" t="s">
        <v>21</v>
      </c>
      <c r="C46" s="23">
        <v>1467378</v>
      </c>
      <c r="D46" s="23">
        <v>1419299</v>
      </c>
      <c r="E46" s="5">
        <v>0.42</v>
      </c>
      <c r="F46" s="5">
        <v>0.42</v>
      </c>
      <c r="G46" s="7">
        <f t="shared" si="4"/>
        <v>616298.76</v>
      </c>
      <c r="H46" s="24">
        <f t="shared" si="5"/>
        <v>596105.58</v>
      </c>
      <c r="I46" s="44">
        <f t="shared" si="6"/>
        <v>-0.03276524521970489</v>
      </c>
    </row>
    <row r="47" spans="2:9" ht="13.5" customHeight="1">
      <c r="B47" s="22" t="s">
        <v>23</v>
      </c>
      <c r="C47" s="23">
        <v>3155250</v>
      </c>
      <c r="D47" s="23">
        <v>5017044</v>
      </c>
      <c r="E47" s="5">
        <v>0.31</v>
      </c>
      <c r="F47" s="5">
        <v>0.31</v>
      </c>
      <c r="G47" s="7">
        <f t="shared" si="4"/>
        <v>978127.5</v>
      </c>
      <c r="H47" s="24">
        <f t="shared" si="5"/>
        <v>1555283.64</v>
      </c>
      <c r="I47" s="44">
        <f t="shared" si="6"/>
        <v>0.590062277157119</v>
      </c>
    </row>
    <row r="48" spans="2:9" ht="13.5" customHeight="1">
      <c r="B48" s="22" t="s">
        <v>24</v>
      </c>
      <c r="C48" s="23">
        <v>4402500</v>
      </c>
      <c r="D48" s="23">
        <v>2551600</v>
      </c>
      <c r="E48" s="5">
        <v>0.3</v>
      </c>
      <c r="F48" s="5">
        <v>0.3</v>
      </c>
      <c r="G48" s="7">
        <f t="shared" si="4"/>
        <v>1320750</v>
      </c>
      <c r="H48" s="24">
        <f t="shared" si="5"/>
        <v>765480</v>
      </c>
      <c r="I48" s="44">
        <f t="shared" si="6"/>
        <v>-0.420420215786485</v>
      </c>
    </row>
    <row r="49" spans="2:9" ht="13.5" customHeight="1">
      <c r="B49" s="22" t="s">
        <v>98</v>
      </c>
      <c r="C49" s="23">
        <v>1124400</v>
      </c>
      <c r="D49" s="23">
        <v>841840</v>
      </c>
      <c r="E49" s="5">
        <v>0.68</v>
      </c>
      <c r="F49" s="5">
        <v>0.71</v>
      </c>
      <c r="G49" s="7">
        <f t="shared" si="4"/>
        <v>764592</v>
      </c>
      <c r="H49" s="24">
        <f t="shared" si="5"/>
        <v>597706.4</v>
      </c>
      <c r="I49" s="44">
        <f t="shared" si="6"/>
        <v>-0.21826752045535394</v>
      </c>
    </row>
    <row r="50" spans="2:9" ht="13.5" customHeight="1">
      <c r="B50" s="22" t="s">
        <v>25</v>
      </c>
      <c r="C50" s="23">
        <v>872800</v>
      </c>
      <c r="D50" s="23">
        <v>638350</v>
      </c>
      <c r="E50" s="5">
        <v>0.4</v>
      </c>
      <c r="F50" s="5">
        <v>0.4</v>
      </c>
      <c r="G50" s="7">
        <f t="shared" si="4"/>
        <v>349120</v>
      </c>
      <c r="H50" s="24">
        <f t="shared" si="5"/>
        <v>255340</v>
      </c>
      <c r="I50" s="44">
        <f t="shared" si="6"/>
        <v>-0.2686182401466544</v>
      </c>
    </row>
    <row r="51" spans="2:9" ht="13.5" customHeight="1">
      <c r="B51" s="22" t="s">
        <v>76</v>
      </c>
      <c r="C51" s="23">
        <v>95600</v>
      </c>
      <c r="D51" s="23">
        <v>20000</v>
      </c>
      <c r="E51" s="5">
        <v>0.5</v>
      </c>
      <c r="F51" s="5">
        <v>0.5</v>
      </c>
      <c r="G51" s="7">
        <f t="shared" si="4"/>
        <v>47800</v>
      </c>
      <c r="H51" s="24">
        <f t="shared" si="5"/>
        <v>10000</v>
      </c>
      <c r="I51" s="44">
        <f t="shared" si="6"/>
        <v>-0.7907949790794979</v>
      </c>
    </row>
    <row r="52" spans="2:9" ht="13.5" customHeight="1">
      <c r="B52" s="22" t="s">
        <v>80</v>
      </c>
      <c r="C52" s="23">
        <v>323440</v>
      </c>
      <c r="D52" s="23">
        <v>298430</v>
      </c>
      <c r="E52" s="5">
        <v>1</v>
      </c>
      <c r="F52" s="5">
        <v>1</v>
      </c>
      <c r="G52" s="7">
        <f t="shared" si="4"/>
        <v>323440</v>
      </c>
      <c r="H52" s="24">
        <f t="shared" si="5"/>
        <v>298430</v>
      </c>
      <c r="I52" s="44">
        <f t="shared" si="6"/>
        <v>-0.07732500618352708</v>
      </c>
    </row>
    <row r="53" spans="2:9" ht="13.5" customHeight="1">
      <c r="B53" s="22" t="s">
        <v>69</v>
      </c>
      <c r="C53" s="23"/>
      <c r="D53" s="23"/>
      <c r="E53" s="5"/>
      <c r="F53" s="5"/>
      <c r="G53" s="7">
        <f t="shared" si="4"/>
        <v>0</v>
      </c>
      <c r="H53" s="24">
        <f t="shared" si="5"/>
        <v>0</v>
      </c>
      <c r="I53" s="44"/>
    </row>
    <row r="54" spans="2:9" ht="13.5" customHeight="1">
      <c r="B54" s="22" t="s">
        <v>70</v>
      </c>
      <c r="C54" s="23">
        <v>69940</v>
      </c>
      <c r="D54" s="23">
        <v>56200</v>
      </c>
      <c r="E54" s="5">
        <v>0.75</v>
      </c>
      <c r="F54" s="5">
        <v>0.75</v>
      </c>
      <c r="G54" s="7">
        <f t="shared" si="4"/>
        <v>52455</v>
      </c>
      <c r="H54" s="24">
        <f t="shared" si="5"/>
        <v>42150</v>
      </c>
      <c r="I54" s="44">
        <f>(H54-G54)/G54</f>
        <v>-0.19645410351730055</v>
      </c>
    </row>
    <row r="55" spans="2:9" ht="13.5" customHeight="1">
      <c r="B55" s="22" t="s">
        <v>71</v>
      </c>
      <c r="C55" s="23">
        <v>9000</v>
      </c>
      <c r="D55" s="23">
        <v>9000</v>
      </c>
      <c r="E55" s="5">
        <v>1.5</v>
      </c>
      <c r="F55" s="5">
        <v>1.5</v>
      </c>
      <c r="G55" s="7">
        <f t="shared" si="4"/>
        <v>13500</v>
      </c>
      <c r="H55" s="24">
        <f t="shared" si="5"/>
        <v>13500</v>
      </c>
      <c r="I55" s="44">
        <f>(H55-G55)/G55</f>
        <v>0</v>
      </c>
    </row>
    <row r="56" spans="2:9" ht="13.5" customHeight="1">
      <c r="B56" s="22" t="s">
        <v>72</v>
      </c>
      <c r="C56" s="23"/>
      <c r="D56" s="23"/>
      <c r="E56" s="5"/>
      <c r="F56" s="5"/>
      <c r="G56" s="7">
        <v>137500</v>
      </c>
      <c r="H56" s="24">
        <v>137500</v>
      </c>
      <c r="I56" s="44">
        <f>(H56-G56)/G56</f>
        <v>0</v>
      </c>
    </row>
    <row r="57" spans="2:9" ht="13.5" customHeight="1">
      <c r="B57" s="22" t="s">
        <v>28</v>
      </c>
      <c r="C57" s="23">
        <v>20495</v>
      </c>
      <c r="D57" s="23">
        <v>26820</v>
      </c>
      <c r="E57" s="5">
        <v>2</v>
      </c>
      <c r="F57" s="5">
        <v>2</v>
      </c>
      <c r="G57" s="7">
        <f>E57*C57</f>
        <v>40990</v>
      </c>
      <c r="H57" s="24">
        <f>F57*D57</f>
        <v>53640</v>
      </c>
      <c r="I57" s="44">
        <f>(H57-G57)/G57</f>
        <v>0.30861185655037815</v>
      </c>
    </row>
    <row r="58" spans="2:9" ht="13.5" customHeight="1">
      <c r="B58" s="15" t="s">
        <v>125</v>
      </c>
      <c r="C58" s="12"/>
      <c r="D58" s="12"/>
      <c r="E58" s="13"/>
      <c r="F58" s="13"/>
      <c r="G58" s="14">
        <f>SUM(G44:G57)</f>
        <v>36885970.11</v>
      </c>
      <c r="H58" s="14">
        <f>SUM(H44:H57)</f>
        <v>31069008.749999996</v>
      </c>
      <c r="I58" s="44"/>
    </row>
    <row r="59" spans="2:9" ht="13.5" customHeight="1">
      <c r="B59" s="8" t="s">
        <v>123</v>
      </c>
      <c r="C59" s="23"/>
      <c r="D59" s="23"/>
      <c r="E59" s="5"/>
      <c r="F59" s="5"/>
      <c r="G59" s="7"/>
      <c r="H59" s="24"/>
      <c r="I59" s="44"/>
    </row>
    <row r="60" spans="2:9" ht="13.5" customHeight="1">
      <c r="B60" s="22" t="s">
        <v>5</v>
      </c>
      <c r="C60" s="23">
        <v>62606816</v>
      </c>
      <c r="D60" s="23">
        <v>84466610</v>
      </c>
      <c r="E60" s="5">
        <v>0.2</v>
      </c>
      <c r="F60" s="5">
        <v>0.31</v>
      </c>
      <c r="G60" s="7">
        <f aca="true" t="shared" si="7" ref="G60:G68">E60*C60</f>
        <v>12521363.200000001</v>
      </c>
      <c r="H60" s="24">
        <f aca="true" t="shared" si="8" ref="H60:H68">D60*F60</f>
        <v>26184649.1</v>
      </c>
      <c r="I60" s="44">
        <f aca="true" t="shared" si="9" ref="I60:I68">(H60-G60)/G60</f>
        <v>1.0911979535902288</v>
      </c>
    </row>
    <row r="61" spans="2:9" ht="13.5" customHeight="1">
      <c r="B61" s="22" t="s">
        <v>36</v>
      </c>
      <c r="C61" s="23">
        <v>26136078</v>
      </c>
      <c r="D61" s="23">
        <v>39186888</v>
      </c>
      <c r="E61" s="5">
        <v>0.22</v>
      </c>
      <c r="F61" s="5">
        <v>0.22</v>
      </c>
      <c r="G61" s="7">
        <f t="shared" si="7"/>
        <v>5749937.16</v>
      </c>
      <c r="H61" s="24">
        <f t="shared" si="8"/>
        <v>8621115.36</v>
      </c>
      <c r="I61" s="44">
        <f t="shared" si="9"/>
        <v>0.49934079627402383</v>
      </c>
    </row>
    <row r="62" spans="2:9" ht="13.5" customHeight="1">
      <c r="B62" s="22" t="s">
        <v>6</v>
      </c>
      <c r="C62" s="23">
        <v>10096100</v>
      </c>
      <c r="D62" s="23">
        <v>15113400</v>
      </c>
      <c r="E62" s="5">
        <v>0.14</v>
      </c>
      <c r="F62" s="5">
        <v>0.2</v>
      </c>
      <c r="G62" s="7">
        <f t="shared" si="7"/>
        <v>1413454.0000000002</v>
      </c>
      <c r="H62" s="24">
        <f t="shared" si="8"/>
        <v>3022680</v>
      </c>
      <c r="I62" s="44">
        <f t="shared" si="9"/>
        <v>1.1385060992434133</v>
      </c>
    </row>
    <row r="63" spans="2:9" ht="13.5" customHeight="1">
      <c r="B63" s="22" t="s">
        <v>3</v>
      </c>
      <c r="C63" s="23">
        <v>4907100</v>
      </c>
      <c r="D63" s="23">
        <v>5436100</v>
      </c>
      <c r="E63" s="5">
        <v>0.45</v>
      </c>
      <c r="F63" s="5">
        <v>0.45</v>
      </c>
      <c r="G63" s="7">
        <f t="shared" si="7"/>
        <v>2208195</v>
      </c>
      <c r="H63" s="24">
        <f t="shared" si="8"/>
        <v>2446245</v>
      </c>
      <c r="I63" s="44">
        <f t="shared" si="9"/>
        <v>0.1078029793564427</v>
      </c>
    </row>
    <row r="64" spans="2:9" ht="13.5" customHeight="1">
      <c r="B64" s="22" t="s">
        <v>4</v>
      </c>
      <c r="C64" s="23">
        <v>5659700</v>
      </c>
      <c r="D64" s="23">
        <v>6254965</v>
      </c>
      <c r="E64" s="5">
        <v>0.9</v>
      </c>
      <c r="F64" s="5">
        <v>0.95</v>
      </c>
      <c r="G64" s="7">
        <f t="shared" si="7"/>
        <v>5093730</v>
      </c>
      <c r="H64" s="24">
        <f t="shared" si="8"/>
        <v>5942216.75</v>
      </c>
      <c r="I64" s="44">
        <f t="shared" si="9"/>
        <v>0.1665747399253592</v>
      </c>
    </row>
    <row r="65" spans="2:9" ht="13.5" customHeight="1">
      <c r="B65" s="22" t="s">
        <v>44</v>
      </c>
      <c r="C65" s="23">
        <v>2932800</v>
      </c>
      <c r="D65" s="23">
        <v>2938965</v>
      </c>
      <c r="E65" s="5">
        <v>0.88</v>
      </c>
      <c r="F65" s="5">
        <v>0.92</v>
      </c>
      <c r="G65" s="7">
        <f t="shared" si="7"/>
        <v>2580864</v>
      </c>
      <c r="H65" s="24">
        <f t="shared" si="8"/>
        <v>2703847.8000000003</v>
      </c>
      <c r="I65" s="44">
        <f t="shared" si="9"/>
        <v>0.04765218159500085</v>
      </c>
    </row>
    <row r="66" spans="2:9" ht="15" customHeight="1">
      <c r="B66" s="22" t="s">
        <v>59</v>
      </c>
      <c r="C66" s="23">
        <v>689225</v>
      </c>
      <c r="D66" s="23">
        <v>412900</v>
      </c>
      <c r="E66" s="5">
        <v>0.8</v>
      </c>
      <c r="F66" s="5">
        <v>0.8</v>
      </c>
      <c r="G66" s="7">
        <f t="shared" si="7"/>
        <v>551380</v>
      </c>
      <c r="H66" s="24">
        <f t="shared" si="8"/>
        <v>330320</v>
      </c>
      <c r="I66" s="44">
        <f t="shared" si="9"/>
        <v>-0.40092132467626684</v>
      </c>
    </row>
    <row r="67" spans="2:9" ht="13.5" customHeight="1">
      <c r="B67" s="22" t="s">
        <v>37</v>
      </c>
      <c r="C67" s="23">
        <v>1350000</v>
      </c>
      <c r="D67" s="23">
        <v>831200</v>
      </c>
      <c r="E67" s="5">
        <v>0.34</v>
      </c>
      <c r="F67" s="5">
        <v>0.34</v>
      </c>
      <c r="G67" s="7">
        <f t="shared" si="7"/>
        <v>459000.00000000006</v>
      </c>
      <c r="H67" s="24">
        <f t="shared" si="8"/>
        <v>282608</v>
      </c>
      <c r="I67" s="44">
        <f t="shared" si="9"/>
        <v>-0.38429629629629636</v>
      </c>
    </row>
    <row r="68" spans="2:9" ht="13.5" customHeight="1">
      <c r="B68" s="22" t="s">
        <v>22</v>
      </c>
      <c r="C68" s="23">
        <v>225314</v>
      </c>
      <c r="D68" s="23">
        <v>215155</v>
      </c>
      <c r="E68" s="5">
        <v>1.37</v>
      </c>
      <c r="F68" s="5">
        <v>1.74</v>
      </c>
      <c r="G68" s="7">
        <f t="shared" si="7"/>
        <v>308680.18000000005</v>
      </c>
      <c r="H68" s="24">
        <f t="shared" si="8"/>
        <v>374369.7</v>
      </c>
      <c r="I68" s="44">
        <f t="shared" si="9"/>
        <v>0.21280770278156488</v>
      </c>
    </row>
    <row r="69" spans="2:9" ht="13.5" customHeight="1">
      <c r="B69" s="15" t="s">
        <v>125</v>
      </c>
      <c r="C69" s="12"/>
      <c r="D69" s="12"/>
      <c r="E69" s="13"/>
      <c r="F69" s="13"/>
      <c r="G69" s="14">
        <f>SUM(G60:G68)</f>
        <v>30886603.54</v>
      </c>
      <c r="H69" s="14">
        <f>SUM(H60:H68)</f>
        <v>49908051.71</v>
      </c>
      <c r="I69" s="44"/>
    </row>
    <row r="70" spans="2:9" ht="13.5" customHeight="1">
      <c r="B70" s="8" t="s">
        <v>47</v>
      </c>
      <c r="C70" s="23"/>
      <c r="D70" s="23"/>
      <c r="E70" s="5"/>
      <c r="F70" s="5"/>
      <c r="G70" s="7"/>
      <c r="H70" s="24"/>
      <c r="I70" s="44"/>
    </row>
    <row r="71" spans="2:9" ht="13.5" customHeight="1">
      <c r="B71" s="22" t="s">
        <v>92</v>
      </c>
      <c r="C71" s="23">
        <v>108700</v>
      </c>
      <c r="D71" s="23">
        <v>171146</v>
      </c>
      <c r="E71" s="5">
        <v>0.8</v>
      </c>
      <c r="F71" s="5">
        <v>0.8</v>
      </c>
      <c r="G71" s="7">
        <f aca="true" t="shared" si="10" ref="G71:G104">E71*C71</f>
        <v>86960</v>
      </c>
      <c r="H71" s="24">
        <f aca="true" t="shared" si="11" ref="H71:H104">D71*F71</f>
        <v>136916.80000000002</v>
      </c>
      <c r="I71" s="44">
        <f t="shared" si="3"/>
        <v>0.5744802207911686</v>
      </c>
    </row>
    <row r="72" spans="2:9" ht="13.5" customHeight="1">
      <c r="B72" s="22" t="s">
        <v>93</v>
      </c>
      <c r="C72" s="23">
        <v>173730</v>
      </c>
      <c r="D72" s="23">
        <v>144750</v>
      </c>
      <c r="E72" s="5">
        <v>1.22</v>
      </c>
      <c r="F72" s="5">
        <v>1.22</v>
      </c>
      <c r="G72" s="7">
        <f t="shared" si="10"/>
        <v>211950.6</v>
      </c>
      <c r="H72" s="24">
        <f t="shared" si="11"/>
        <v>176595</v>
      </c>
      <c r="I72" s="44">
        <f t="shared" si="3"/>
        <v>-0.16681056812294942</v>
      </c>
    </row>
    <row r="73" spans="2:9" ht="13.5" customHeight="1">
      <c r="B73" s="22" t="s">
        <v>43</v>
      </c>
      <c r="C73" s="23">
        <v>94925</v>
      </c>
      <c r="D73" s="23">
        <v>54773</v>
      </c>
      <c r="E73" s="5">
        <v>2</v>
      </c>
      <c r="F73" s="5">
        <v>2</v>
      </c>
      <c r="G73" s="7">
        <f t="shared" si="10"/>
        <v>189850</v>
      </c>
      <c r="H73" s="24">
        <f t="shared" si="11"/>
        <v>109546</v>
      </c>
      <c r="I73" s="44">
        <f t="shared" si="3"/>
        <v>-0.422986568343429</v>
      </c>
    </row>
    <row r="74" spans="2:9" ht="15.75" customHeight="1">
      <c r="B74" s="22" t="s">
        <v>7</v>
      </c>
      <c r="C74" s="23">
        <v>3259405</v>
      </c>
      <c r="D74" s="23">
        <v>3221665</v>
      </c>
      <c r="E74" s="5">
        <v>0.66</v>
      </c>
      <c r="F74" s="5">
        <v>0.66</v>
      </c>
      <c r="G74" s="7">
        <f t="shared" si="10"/>
        <v>2151207.3000000003</v>
      </c>
      <c r="H74" s="24">
        <f t="shared" si="11"/>
        <v>2126298.9</v>
      </c>
      <c r="I74" s="44">
        <f t="shared" si="3"/>
        <v>-0.011578800425231158</v>
      </c>
    </row>
    <row r="75" spans="2:9" ht="15.75" customHeight="1">
      <c r="B75" s="22" t="s">
        <v>8</v>
      </c>
      <c r="C75" s="23">
        <v>541300</v>
      </c>
      <c r="D75" s="23">
        <v>167675</v>
      </c>
      <c r="E75" s="5">
        <v>0.5</v>
      </c>
      <c r="F75" s="5">
        <v>0.5</v>
      </c>
      <c r="G75" s="7">
        <f t="shared" si="10"/>
        <v>270650</v>
      </c>
      <c r="H75" s="24">
        <f t="shared" si="11"/>
        <v>83837.5</v>
      </c>
      <c r="I75" s="44">
        <f t="shared" si="3"/>
        <v>-0.6902364677627932</v>
      </c>
    </row>
    <row r="76" spans="2:9" ht="15.75" customHeight="1">
      <c r="B76" s="22" t="s">
        <v>60</v>
      </c>
      <c r="C76" s="23">
        <v>400</v>
      </c>
      <c r="D76" s="23">
        <v>3700</v>
      </c>
      <c r="E76" s="5">
        <v>0.8</v>
      </c>
      <c r="F76" s="5">
        <v>0.8</v>
      </c>
      <c r="G76" s="7">
        <f t="shared" si="10"/>
        <v>320</v>
      </c>
      <c r="H76" s="24">
        <f t="shared" si="11"/>
        <v>2960</v>
      </c>
      <c r="I76" s="44">
        <f t="shared" si="3"/>
        <v>8.25</v>
      </c>
    </row>
    <row r="77" spans="2:9" ht="15.75" customHeight="1">
      <c r="B77" s="22" t="s">
        <v>9</v>
      </c>
      <c r="C77" s="23">
        <v>172400</v>
      </c>
      <c r="D77" s="23">
        <v>49450</v>
      </c>
      <c r="E77" s="5">
        <v>0.95</v>
      </c>
      <c r="F77" s="5">
        <v>0.95</v>
      </c>
      <c r="G77" s="7">
        <f t="shared" si="10"/>
        <v>163780</v>
      </c>
      <c r="H77" s="24">
        <f t="shared" si="11"/>
        <v>46977.5</v>
      </c>
      <c r="I77" s="44">
        <f t="shared" si="3"/>
        <v>-0.7131670533642691</v>
      </c>
    </row>
    <row r="78" spans="2:9" ht="15.75" customHeight="1">
      <c r="B78" s="22" t="s">
        <v>10</v>
      </c>
      <c r="C78" s="23">
        <v>48100</v>
      </c>
      <c r="D78" s="23">
        <v>122500</v>
      </c>
      <c r="E78" s="5">
        <v>0.45</v>
      </c>
      <c r="F78" s="5">
        <v>0.45</v>
      </c>
      <c r="G78" s="7">
        <f t="shared" si="10"/>
        <v>21645</v>
      </c>
      <c r="H78" s="24">
        <f t="shared" si="11"/>
        <v>55125</v>
      </c>
      <c r="I78" s="44">
        <f t="shared" si="3"/>
        <v>1.5467775467775469</v>
      </c>
    </row>
    <row r="79" spans="2:9" ht="15.75" customHeight="1">
      <c r="B79" s="22" t="s">
        <v>11</v>
      </c>
      <c r="C79" s="23">
        <v>548750</v>
      </c>
      <c r="D79" s="23">
        <v>114000</v>
      </c>
      <c r="E79" s="5">
        <v>0.4</v>
      </c>
      <c r="F79" s="5">
        <v>0.4</v>
      </c>
      <c r="G79" s="7">
        <f t="shared" si="10"/>
        <v>219500</v>
      </c>
      <c r="H79" s="24">
        <f t="shared" si="11"/>
        <v>45600</v>
      </c>
      <c r="I79" s="44">
        <f t="shared" si="3"/>
        <v>-0.7922551252847381</v>
      </c>
    </row>
    <row r="80" spans="2:9" ht="15.75" customHeight="1">
      <c r="B80" s="22" t="s">
        <v>12</v>
      </c>
      <c r="C80" s="23">
        <v>1209488</v>
      </c>
      <c r="D80" s="23">
        <v>1107609</v>
      </c>
      <c r="E80" s="5">
        <v>2.57</v>
      </c>
      <c r="F80" s="5">
        <v>2.77</v>
      </c>
      <c r="G80" s="7">
        <f t="shared" si="10"/>
        <v>3108384.1599999997</v>
      </c>
      <c r="H80" s="24">
        <f t="shared" si="11"/>
        <v>3068076.93</v>
      </c>
      <c r="I80" s="44">
        <f t="shared" si="3"/>
        <v>-0.012967261421123547</v>
      </c>
    </row>
    <row r="81" spans="2:9" ht="15.75" customHeight="1">
      <c r="B81" s="22" t="s">
        <v>13</v>
      </c>
      <c r="C81" s="23">
        <v>2055119</v>
      </c>
      <c r="D81" s="23">
        <v>1590597</v>
      </c>
      <c r="E81" s="5">
        <v>1.46</v>
      </c>
      <c r="F81" s="5">
        <v>1.52</v>
      </c>
      <c r="G81" s="7">
        <f t="shared" si="10"/>
        <v>3000473.7399999998</v>
      </c>
      <c r="H81" s="24">
        <f t="shared" si="11"/>
        <v>2417707.44</v>
      </c>
      <c r="I81" s="44">
        <f t="shared" si="3"/>
        <v>-0.19422476265364677</v>
      </c>
    </row>
    <row r="82" spans="2:9" ht="15.75" customHeight="1">
      <c r="B82" s="22" t="s">
        <v>14</v>
      </c>
      <c r="C82" s="23">
        <v>2580700</v>
      </c>
      <c r="D82" s="23">
        <v>1054025</v>
      </c>
      <c r="E82" s="5">
        <v>0.82</v>
      </c>
      <c r="F82" s="5">
        <v>0.86</v>
      </c>
      <c r="G82" s="7">
        <f t="shared" si="10"/>
        <v>2116174</v>
      </c>
      <c r="H82" s="24">
        <f t="shared" si="11"/>
        <v>906461.5</v>
      </c>
      <c r="I82" s="44">
        <f t="shared" si="3"/>
        <v>-0.5716507716284199</v>
      </c>
    </row>
    <row r="83" spans="2:9" ht="15.75" customHeight="1">
      <c r="B83" s="22" t="s">
        <v>15</v>
      </c>
      <c r="C83" s="23">
        <v>1492905</v>
      </c>
      <c r="D83" s="23">
        <v>864050</v>
      </c>
      <c r="E83" s="5">
        <v>0.88</v>
      </c>
      <c r="F83" s="5">
        <v>1.34</v>
      </c>
      <c r="G83" s="7">
        <f t="shared" si="10"/>
        <v>1313756.4</v>
      </c>
      <c r="H83" s="24">
        <f t="shared" si="11"/>
        <v>1157827</v>
      </c>
      <c r="I83" s="44">
        <f t="shared" si="3"/>
        <v>-0.11868973578358966</v>
      </c>
    </row>
    <row r="84" spans="2:9" ht="15.75" customHeight="1">
      <c r="B84" s="22" t="s">
        <v>16</v>
      </c>
      <c r="C84" s="23">
        <v>239000</v>
      </c>
      <c r="D84" s="23">
        <v>452950</v>
      </c>
      <c r="E84" s="5">
        <v>0.78</v>
      </c>
      <c r="F84" s="5">
        <v>0.79</v>
      </c>
      <c r="G84" s="7">
        <f t="shared" si="10"/>
        <v>186420</v>
      </c>
      <c r="H84" s="24">
        <f t="shared" si="11"/>
        <v>357830.5</v>
      </c>
      <c r="I84" s="44">
        <f t="shared" si="3"/>
        <v>0.9194855702177878</v>
      </c>
    </row>
    <row r="85" spans="2:9" ht="15.75" customHeight="1">
      <c r="B85" s="22" t="s">
        <v>17</v>
      </c>
      <c r="C85" s="23">
        <v>527645</v>
      </c>
      <c r="D85" s="23">
        <v>721630</v>
      </c>
      <c r="E85" s="5">
        <v>0.44</v>
      </c>
      <c r="F85" s="5">
        <v>0.46</v>
      </c>
      <c r="G85" s="7">
        <f t="shared" si="10"/>
        <v>232163.8</v>
      </c>
      <c r="H85" s="24">
        <f t="shared" si="11"/>
        <v>331949.8</v>
      </c>
      <c r="I85" s="44">
        <f t="shared" si="3"/>
        <v>0.42980860926638864</v>
      </c>
    </row>
    <row r="86" spans="2:9" ht="15.75" customHeight="1">
      <c r="B86" s="22" t="s">
        <v>61</v>
      </c>
      <c r="C86" s="23">
        <v>257138</v>
      </c>
      <c r="D86" s="23">
        <v>467550</v>
      </c>
      <c r="E86" s="5">
        <v>0.75</v>
      </c>
      <c r="F86" s="5">
        <v>0.75</v>
      </c>
      <c r="G86" s="7">
        <f t="shared" si="10"/>
        <v>192853.5</v>
      </c>
      <c r="H86" s="24">
        <f t="shared" si="11"/>
        <v>350662.5</v>
      </c>
      <c r="I86" s="44">
        <f t="shared" si="3"/>
        <v>0.8182843453709682</v>
      </c>
    </row>
    <row r="87" spans="2:9" ht="15.75" customHeight="1">
      <c r="B87" s="22" t="s">
        <v>62</v>
      </c>
      <c r="C87" s="23">
        <v>13500</v>
      </c>
      <c r="D87" s="23">
        <v>0</v>
      </c>
      <c r="E87" s="5">
        <v>0.8</v>
      </c>
      <c r="F87" s="5"/>
      <c r="G87" s="7">
        <f t="shared" si="10"/>
        <v>10800</v>
      </c>
      <c r="H87" s="24">
        <f t="shared" si="11"/>
        <v>0</v>
      </c>
      <c r="I87" s="44">
        <f t="shared" si="3"/>
        <v>-1</v>
      </c>
    </row>
    <row r="88" spans="2:9" ht="15.75" customHeight="1">
      <c r="B88" s="22" t="s">
        <v>63</v>
      </c>
      <c r="C88" s="23">
        <v>54420</v>
      </c>
      <c r="D88" s="23">
        <v>22900</v>
      </c>
      <c r="E88" s="5">
        <v>1.5</v>
      </c>
      <c r="F88" s="5">
        <v>1.5</v>
      </c>
      <c r="G88" s="7">
        <f t="shared" si="10"/>
        <v>81630</v>
      </c>
      <c r="H88" s="24">
        <f t="shared" si="11"/>
        <v>34350</v>
      </c>
      <c r="I88" s="44">
        <f t="shared" si="3"/>
        <v>-0.5791988239617788</v>
      </c>
    </row>
    <row r="89" spans="2:9" ht="15.75" customHeight="1">
      <c r="B89" s="22" t="s">
        <v>64</v>
      </c>
      <c r="C89" s="23">
        <v>108645</v>
      </c>
      <c r="D89" s="23">
        <v>124950</v>
      </c>
      <c r="E89" s="5">
        <v>2</v>
      </c>
      <c r="F89" s="5">
        <v>2</v>
      </c>
      <c r="G89" s="7">
        <f t="shared" si="10"/>
        <v>217290</v>
      </c>
      <c r="H89" s="24">
        <f t="shared" si="11"/>
        <v>249900</v>
      </c>
      <c r="I89" s="44">
        <f t="shared" si="3"/>
        <v>0.1500759353858898</v>
      </c>
    </row>
    <row r="90" spans="2:9" ht="15.75" customHeight="1">
      <c r="B90" s="22" t="s">
        <v>65</v>
      </c>
      <c r="C90" s="23">
        <v>86200</v>
      </c>
      <c r="D90" s="23">
        <v>13700</v>
      </c>
      <c r="E90" s="5">
        <v>0.75</v>
      </c>
      <c r="F90" s="5">
        <v>0.75</v>
      </c>
      <c r="G90" s="7">
        <f t="shared" si="10"/>
        <v>64650</v>
      </c>
      <c r="H90" s="24">
        <f t="shared" si="11"/>
        <v>10275</v>
      </c>
      <c r="I90" s="44">
        <f t="shared" si="3"/>
        <v>-0.8410672853828306</v>
      </c>
    </row>
    <row r="91" spans="2:9" ht="15.75" customHeight="1">
      <c r="B91" s="22" t="s">
        <v>85</v>
      </c>
      <c r="C91" s="23">
        <v>390000</v>
      </c>
      <c r="D91" s="23">
        <v>364000</v>
      </c>
      <c r="E91" s="5">
        <v>0.7</v>
      </c>
      <c r="F91" s="5">
        <v>0.7</v>
      </c>
      <c r="G91" s="7">
        <f t="shared" si="10"/>
        <v>273000</v>
      </c>
      <c r="H91" s="24">
        <f t="shared" si="11"/>
        <v>254799.99999999997</v>
      </c>
      <c r="I91" s="44">
        <f t="shared" si="3"/>
        <v>-0.06666666666666678</v>
      </c>
    </row>
    <row r="92" spans="2:9" ht="15.75" customHeight="1">
      <c r="B92" s="22" t="s">
        <v>66</v>
      </c>
      <c r="C92" s="23">
        <v>24750</v>
      </c>
      <c r="D92" s="23">
        <v>32700</v>
      </c>
      <c r="E92" s="5">
        <v>1.5</v>
      </c>
      <c r="F92" s="5">
        <v>1.5</v>
      </c>
      <c r="G92" s="7">
        <f t="shared" si="10"/>
        <v>37125</v>
      </c>
      <c r="H92" s="24">
        <f t="shared" si="11"/>
        <v>49050</v>
      </c>
      <c r="I92" s="44">
        <f t="shared" si="3"/>
        <v>0.3212121212121212</v>
      </c>
    </row>
    <row r="93" spans="2:9" ht="15.75" customHeight="1">
      <c r="B93" s="22" t="s">
        <v>42</v>
      </c>
      <c r="C93" s="23">
        <v>576438</v>
      </c>
      <c r="D93" s="23">
        <v>343920</v>
      </c>
      <c r="E93" s="5">
        <v>0.83</v>
      </c>
      <c r="F93" s="5">
        <v>0.81</v>
      </c>
      <c r="G93" s="7">
        <f t="shared" si="10"/>
        <v>478443.54</v>
      </c>
      <c r="H93" s="24">
        <f t="shared" si="11"/>
        <v>278575.2</v>
      </c>
      <c r="I93" s="44">
        <f t="shared" si="3"/>
        <v>-0.4177469717743498</v>
      </c>
    </row>
    <row r="94" spans="2:9" ht="15.75" customHeight="1">
      <c r="B94" s="22" t="s">
        <v>18</v>
      </c>
      <c r="C94" s="23">
        <v>141000</v>
      </c>
      <c r="D94" s="23">
        <v>50750</v>
      </c>
      <c r="E94" s="5">
        <v>0.66</v>
      </c>
      <c r="F94" s="5">
        <v>0.71</v>
      </c>
      <c r="G94" s="7">
        <f t="shared" si="10"/>
        <v>93060</v>
      </c>
      <c r="H94" s="24">
        <f t="shared" si="11"/>
        <v>36032.5</v>
      </c>
      <c r="I94" s="44">
        <f t="shared" si="3"/>
        <v>-0.6128035675908017</v>
      </c>
    </row>
    <row r="95" spans="2:9" ht="15.75" customHeight="1">
      <c r="B95" s="22" t="s">
        <v>19</v>
      </c>
      <c r="C95" s="23">
        <v>213876</v>
      </c>
      <c r="D95" s="23">
        <v>243900</v>
      </c>
      <c r="E95" s="5">
        <v>0.83</v>
      </c>
      <c r="F95" s="5">
        <v>0.66</v>
      </c>
      <c r="G95" s="7">
        <f t="shared" si="10"/>
        <v>177517.08</v>
      </c>
      <c r="H95" s="24">
        <f t="shared" si="11"/>
        <v>160974</v>
      </c>
      <c r="I95" s="44">
        <f t="shared" si="3"/>
        <v>-0.09319148332092883</v>
      </c>
    </row>
    <row r="96" spans="2:9" ht="15.75" customHeight="1">
      <c r="B96" s="22" t="s">
        <v>20</v>
      </c>
      <c r="C96" s="23">
        <v>280820</v>
      </c>
      <c r="D96" s="23">
        <v>263392</v>
      </c>
      <c r="E96" s="5">
        <v>0.81</v>
      </c>
      <c r="F96" s="5">
        <v>0.81</v>
      </c>
      <c r="G96" s="7">
        <f t="shared" si="10"/>
        <v>227464.2</v>
      </c>
      <c r="H96" s="24">
        <f t="shared" si="11"/>
        <v>213347.52000000002</v>
      </c>
      <c r="I96" s="44">
        <f t="shared" si="3"/>
        <v>-0.06206110675877783</v>
      </c>
    </row>
    <row r="97" spans="2:9" ht="15.75" customHeight="1">
      <c r="B97" s="22" t="s">
        <v>79</v>
      </c>
      <c r="C97" s="23">
        <v>300</v>
      </c>
      <c r="D97" s="23">
        <v>1200</v>
      </c>
      <c r="E97" s="5">
        <v>2</v>
      </c>
      <c r="F97" s="5">
        <v>2</v>
      </c>
      <c r="G97" s="7">
        <f t="shared" si="10"/>
        <v>600</v>
      </c>
      <c r="H97" s="24">
        <f t="shared" si="11"/>
        <v>2400</v>
      </c>
      <c r="I97" s="44">
        <f t="shared" si="3"/>
        <v>3</v>
      </c>
    </row>
    <row r="98" spans="2:9" ht="15.75" customHeight="1">
      <c r="B98" s="22" t="s">
        <v>99</v>
      </c>
      <c r="C98" s="23">
        <v>740634</v>
      </c>
      <c r="D98" s="23">
        <v>147331</v>
      </c>
      <c r="E98" s="5">
        <v>5</v>
      </c>
      <c r="F98" s="5">
        <v>5</v>
      </c>
      <c r="G98" s="7">
        <f t="shared" si="10"/>
        <v>3703170</v>
      </c>
      <c r="H98" s="24">
        <f t="shared" si="11"/>
        <v>736655</v>
      </c>
      <c r="I98" s="44">
        <f t="shared" si="3"/>
        <v>-0.8010744848332645</v>
      </c>
    </row>
    <row r="99" spans="2:9" ht="15.75" customHeight="1">
      <c r="B99" s="22" t="s">
        <v>77</v>
      </c>
      <c r="C99" s="23">
        <v>200000</v>
      </c>
      <c r="D99" s="23">
        <v>205000</v>
      </c>
      <c r="E99" s="5">
        <v>8</v>
      </c>
      <c r="F99" s="5">
        <v>8</v>
      </c>
      <c r="G99" s="7">
        <f t="shared" si="10"/>
        <v>1600000</v>
      </c>
      <c r="H99" s="24">
        <f t="shared" si="11"/>
        <v>1640000</v>
      </c>
      <c r="I99" s="44">
        <f t="shared" si="3"/>
        <v>0.025</v>
      </c>
    </row>
    <row r="100" spans="2:9" ht="15.75" customHeight="1">
      <c r="B100" s="22" t="s">
        <v>78</v>
      </c>
      <c r="C100" s="23">
        <v>79000</v>
      </c>
      <c r="D100" s="23">
        <v>83400</v>
      </c>
      <c r="E100" s="5">
        <v>0.9</v>
      </c>
      <c r="F100" s="5">
        <v>0.9</v>
      </c>
      <c r="G100" s="7">
        <f t="shared" si="10"/>
        <v>71100</v>
      </c>
      <c r="H100" s="24">
        <f t="shared" si="11"/>
        <v>75060</v>
      </c>
      <c r="I100" s="44">
        <f t="shared" si="3"/>
        <v>0.05569620253164557</v>
      </c>
    </row>
    <row r="101" spans="2:9" ht="15.75" customHeight="1">
      <c r="B101" s="22" t="s">
        <v>26</v>
      </c>
      <c r="C101" s="23">
        <v>210000</v>
      </c>
      <c r="D101" s="23">
        <v>100000</v>
      </c>
      <c r="E101" s="5">
        <v>1.35</v>
      </c>
      <c r="F101" s="5">
        <v>1.35</v>
      </c>
      <c r="G101" s="7">
        <f t="shared" si="10"/>
        <v>283500</v>
      </c>
      <c r="H101" s="24">
        <f t="shared" si="11"/>
        <v>135000</v>
      </c>
      <c r="I101" s="44">
        <f t="shared" si="3"/>
        <v>-0.5238095238095238</v>
      </c>
    </row>
    <row r="102" spans="2:9" ht="15.75" customHeight="1">
      <c r="B102" s="22" t="s">
        <v>27</v>
      </c>
      <c r="C102" s="23">
        <v>70000</v>
      </c>
      <c r="D102" s="23">
        <v>65250</v>
      </c>
      <c r="E102" s="5">
        <v>0.75</v>
      </c>
      <c r="F102" s="5">
        <v>0.75</v>
      </c>
      <c r="G102" s="7">
        <f t="shared" si="10"/>
        <v>52500</v>
      </c>
      <c r="H102" s="24">
        <f t="shared" si="11"/>
        <v>48937.5</v>
      </c>
      <c r="I102" s="44">
        <f t="shared" si="3"/>
        <v>-0.06785714285714285</v>
      </c>
    </row>
    <row r="103" spans="2:9" ht="15.75" customHeight="1">
      <c r="B103" s="22" t="s">
        <v>67</v>
      </c>
      <c r="C103" s="23">
        <v>64250</v>
      </c>
      <c r="D103" s="23">
        <v>34000</v>
      </c>
      <c r="E103" s="5">
        <v>0.75</v>
      </c>
      <c r="F103" s="5">
        <v>0.75</v>
      </c>
      <c r="G103" s="7">
        <f t="shared" si="10"/>
        <v>48187.5</v>
      </c>
      <c r="H103" s="24">
        <f t="shared" si="11"/>
        <v>25500</v>
      </c>
      <c r="I103" s="44">
        <f t="shared" si="3"/>
        <v>-0.4708171206225681</v>
      </c>
    </row>
    <row r="104" spans="2:9" ht="15.75" customHeight="1">
      <c r="B104" s="22" t="s">
        <v>68</v>
      </c>
      <c r="C104" s="23">
        <v>10280</v>
      </c>
      <c r="D104" s="23">
        <v>14000</v>
      </c>
      <c r="E104" s="5">
        <v>15</v>
      </c>
      <c r="F104" s="5">
        <v>15</v>
      </c>
      <c r="G104" s="7">
        <f t="shared" si="10"/>
        <v>154200</v>
      </c>
      <c r="H104" s="24">
        <f t="shared" si="11"/>
        <v>210000</v>
      </c>
      <c r="I104" s="44">
        <f t="shared" si="3"/>
        <v>0.36186770428015563</v>
      </c>
    </row>
    <row r="105" spans="2:9" ht="15.75" customHeight="1">
      <c r="B105" s="22" t="s">
        <v>73</v>
      </c>
      <c r="C105" s="23"/>
      <c r="D105" s="23"/>
      <c r="E105" s="5"/>
      <c r="F105" s="5"/>
      <c r="G105" s="7">
        <v>110000</v>
      </c>
      <c r="H105" s="24">
        <v>110000</v>
      </c>
      <c r="I105" s="44">
        <f t="shared" si="3"/>
        <v>0</v>
      </c>
    </row>
    <row r="106" spans="2:9" ht="15.75" customHeight="1">
      <c r="B106" s="15" t="s">
        <v>125</v>
      </c>
      <c r="C106" s="12"/>
      <c r="D106" s="12"/>
      <c r="E106" s="13"/>
      <c r="F106" s="13"/>
      <c r="G106" s="14">
        <f>SUM(G71:G105)</f>
        <v>21150325.82</v>
      </c>
      <c r="H106" s="14">
        <f>SUM(H71:H105)</f>
        <v>15645229.09</v>
      </c>
      <c r="I106" s="44">
        <f t="shared" si="3"/>
        <v>-0.2602842517345201</v>
      </c>
    </row>
    <row r="107" spans="2:9" ht="13.5" customHeight="1">
      <c r="B107" s="8" t="s">
        <v>126</v>
      </c>
      <c r="C107" s="23"/>
      <c r="D107" s="23"/>
      <c r="E107" s="5"/>
      <c r="F107" s="5"/>
      <c r="G107" s="6">
        <f>G58+G69+G106</f>
        <v>88922899.47</v>
      </c>
      <c r="H107" s="6">
        <f>H58+H69+H106</f>
        <v>96622289.55</v>
      </c>
      <c r="I107" s="47"/>
    </row>
    <row r="108" spans="2:9" ht="15.75" customHeight="1">
      <c r="B108" s="8" t="s">
        <v>81</v>
      </c>
      <c r="C108" s="23"/>
      <c r="D108" s="23"/>
      <c r="E108" s="5"/>
      <c r="F108" s="5"/>
      <c r="G108" s="7"/>
      <c r="H108" s="4"/>
      <c r="I108" s="47"/>
    </row>
    <row r="109" spans="2:9" ht="18" customHeight="1">
      <c r="B109" s="22" t="s">
        <v>38</v>
      </c>
      <c r="C109" s="23"/>
      <c r="D109" s="23"/>
      <c r="E109" s="5"/>
      <c r="F109" s="5"/>
      <c r="G109" s="7"/>
      <c r="H109" s="4"/>
      <c r="I109" s="47"/>
    </row>
    <row r="110" spans="2:9" ht="18" customHeight="1">
      <c r="B110" s="22" t="s">
        <v>29</v>
      </c>
      <c r="C110" s="23">
        <v>3713400</v>
      </c>
      <c r="D110" s="23">
        <v>3566700</v>
      </c>
      <c r="E110" s="5">
        <v>2.5</v>
      </c>
      <c r="F110" s="5">
        <v>2.5</v>
      </c>
      <c r="G110" s="7">
        <f>E110*C110</f>
        <v>9283500</v>
      </c>
      <c r="H110" s="24">
        <f aca="true" t="shared" si="12" ref="H110:H120">D110*F110</f>
        <v>8916750</v>
      </c>
      <c r="I110" s="44">
        <f aca="true" t="shared" si="13" ref="I110:I121">(H110-G110)/G110</f>
        <v>-0.03950557440620456</v>
      </c>
    </row>
    <row r="111" spans="2:9" ht="18" customHeight="1">
      <c r="B111" s="22" t="s">
        <v>74</v>
      </c>
      <c r="C111" s="23">
        <v>1448100</v>
      </c>
      <c r="D111" s="23">
        <v>4203000</v>
      </c>
      <c r="E111" s="5">
        <v>1.2</v>
      </c>
      <c r="F111" s="5">
        <v>1.26</v>
      </c>
      <c r="G111" s="7">
        <f aca="true" t="shared" si="14" ref="G111:G120">E111*C111</f>
        <v>1737720</v>
      </c>
      <c r="H111" s="24">
        <f t="shared" si="12"/>
        <v>5295780</v>
      </c>
      <c r="I111" s="44">
        <f t="shared" si="13"/>
        <v>2.047545059042884</v>
      </c>
    </row>
    <row r="112" spans="2:9" ht="18" customHeight="1">
      <c r="B112" s="22" t="s">
        <v>30</v>
      </c>
      <c r="C112" s="23">
        <v>2559600</v>
      </c>
      <c r="D112" s="23">
        <v>2464320</v>
      </c>
      <c r="E112" s="5">
        <v>3</v>
      </c>
      <c r="F112" s="5">
        <v>3</v>
      </c>
      <c r="G112" s="7">
        <f t="shared" si="14"/>
        <v>7678800</v>
      </c>
      <c r="H112" s="24">
        <f t="shared" si="12"/>
        <v>7392960</v>
      </c>
      <c r="I112" s="44">
        <f t="shared" si="13"/>
        <v>-0.03722456633849039</v>
      </c>
    </row>
    <row r="113" spans="2:9" ht="18" customHeight="1">
      <c r="B113" s="22" t="s">
        <v>113</v>
      </c>
      <c r="C113" s="23">
        <v>211600</v>
      </c>
      <c r="D113" s="23">
        <v>207600</v>
      </c>
      <c r="E113" s="5">
        <v>1.4</v>
      </c>
      <c r="F113" s="5">
        <v>1.48</v>
      </c>
      <c r="G113" s="7">
        <f>C113*E113</f>
        <v>296240</v>
      </c>
      <c r="H113" s="24">
        <f>D113*F113</f>
        <v>307248</v>
      </c>
      <c r="I113" s="44"/>
    </row>
    <row r="114" spans="2:9" ht="18" customHeight="1">
      <c r="B114" s="22" t="s">
        <v>103</v>
      </c>
      <c r="C114" s="23">
        <v>56385</v>
      </c>
      <c r="D114" s="23">
        <v>52695</v>
      </c>
      <c r="E114" s="5">
        <v>3</v>
      </c>
      <c r="F114" s="5">
        <v>3</v>
      </c>
      <c r="G114" s="7">
        <f t="shared" si="14"/>
        <v>169155</v>
      </c>
      <c r="H114" s="24">
        <f t="shared" si="12"/>
        <v>158085</v>
      </c>
      <c r="I114" s="44">
        <f t="shared" si="13"/>
        <v>-0.06544293695131684</v>
      </c>
    </row>
    <row r="115" spans="2:9" ht="18" customHeight="1">
      <c r="B115" s="22" t="s">
        <v>31</v>
      </c>
      <c r="C115" s="23">
        <v>29880350</v>
      </c>
      <c r="D115" s="23">
        <v>29473121</v>
      </c>
      <c r="E115" s="5">
        <v>1.6</v>
      </c>
      <c r="F115" s="5">
        <v>1.77</v>
      </c>
      <c r="G115" s="7">
        <f t="shared" si="14"/>
        <v>47808560</v>
      </c>
      <c r="H115" s="24">
        <f t="shared" si="12"/>
        <v>52167424.17</v>
      </c>
      <c r="I115" s="44">
        <f t="shared" si="13"/>
        <v>0.09117329971871149</v>
      </c>
    </row>
    <row r="116" spans="2:9" ht="18" customHeight="1">
      <c r="B116" s="22" t="s">
        <v>32</v>
      </c>
      <c r="C116" s="23">
        <v>355095</v>
      </c>
      <c r="D116" s="23">
        <v>366049</v>
      </c>
      <c r="E116" s="5">
        <v>3</v>
      </c>
      <c r="F116" s="5">
        <v>3</v>
      </c>
      <c r="G116" s="7">
        <f t="shared" si="14"/>
        <v>1065285</v>
      </c>
      <c r="H116" s="24">
        <f t="shared" si="12"/>
        <v>1098147</v>
      </c>
      <c r="I116" s="44">
        <f t="shared" si="13"/>
        <v>0.03084808290739098</v>
      </c>
    </row>
    <row r="117" spans="2:9" ht="18" customHeight="1">
      <c r="B117" s="22" t="s">
        <v>101</v>
      </c>
      <c r="C117" s="23">
        <v>6644628</v>
      </c>
      <c r="D117" s="23">
        <v>5965514</v>
      </c>
      <c r="E117" s="5">
        <v>0.32</v>
      </c>
      <c r="F117" s="5">
        <v>0.32</v>
      </c>
      <c r="G117" s="7">
        <f t="shared" si="14"/>
        <v>2126280.96</v>
      </c>
      <c r="H117" s="24">
        <f t="shared" si="12"/>
        <v>1908964.48</v>
      </c>
      <c r="I117" s="44">
        <f t="shared" si="13"/>
        <v>-0.10220496918713884</v>
      </c>
    </row>
    <row r="118" spans="2:9" ht="18" customHeight="1">
      <c r="B118" s="22" t="s">
        <v>75</v>
      </c>
      <c r="C118" s="23">
        <v>139000</v>
      </c>
      <c r="D118" s="23">
        <v>139000</v>
      </c>
      <c r="E118" s="5">
        <v>3</v>
      </c>
      <c r="F118" s="5">
        <v>3</v>
      </c>
      <c r="G118" s="7">
        <f t="shared" si="14"/>
        <v>417000</v>
      </c>
      <c r="H118" s="24">
        <f t="shared" si="12"/>
        <v>417000</v>
      </c>
      <c r="I118" s="44">
        <f t="shared" si="13"/>
        <v>0</v>
      </c>
    </row>
    <row r="119" spans="2:9" ht="18" customHeight="1">
      <c r="B119" s="22" t="s">
        <v>51</v>
      </c>
      <c r="C119" s="23">
        <v>2640152</v>
      </c>
      <c r="D119" s="23">
        <v>2949537</v>
      </c>
      <c r="E119" s="5">
        <v>1.5</v>
      </c>
      <c r="F119" s="5">
        <v>2.67</v>
      </c>
      <c r="G119" s="7">
        <f t="shared" si="14"/>
        <v>3960228</v>
      </c>
      <c r="H119" s="24">
        <f t="shared" si="12"/>
        <v>7875263.79</v>
      </c>
      <c r="I119" s="44">
        <f t="shared" si="13"/>
        <v>0.9885884827843245</v>
      </c>
    </row>
    <row r="120" spans="2:9" ht="18" customHeight="1">
      <c r="B120" s="22" t="s">
        <v>102</v>
      </c>
      <c r="C120" s="23">
        <v>107084</v>
      </c>
      <c r="D120" s="23">
        <v>106325</v>
      </c>
      <c r="E120" s="5">
        <v>4.5</v>
      </c>
      <c r="F120" s="5">
        <v>4.5</v>
      </c>
      <c r="G120" s="7">
        <f t="shared" si="14"/>
        <v>481878</v>
      </c>
      <c r="H120" s="24">
        <f t="shared" si="12"/>
        <v>478462.5</v>
      </c>
      <c r="I120" s="44">
        <f t="shared" si="13"/>
        <v>-0.007087893616226514</v>
      </c>
    </row>
    <row r="121" spans="2:9" ht="18" customHeight="1">
      <c r="B121" s="15" t="s">
        <v>48</v>
      </c>
      <c r="C121" s="26"/>
      <c r="D121" s="26"/>
      <c r="E121" s="29"/>
      <c r="F121" s="29"/>
      <c r="G121" s="14">
        <f>SUM(G110:G120)</f>
        <v>75024646.96</v>
      </c>
      <c r="H121" s="14">
        <f>SUM(H110:H120)</f>
        <v>86016084.94000001</v>
      </c>
      <c r="I121" s="44">
        <f t="shared" si="13"/>
        <v>0.14650436123825006</v>
      </c>
    </row>
    <row r="122" spans="2:9" ht="18" customHeight="1">
      <c r="B122" s="22"/>
      <c r="C122" s="23"/>
      <c r="D122" s="23"/>
      <c r="E122" s="5"/>
      <c r="F122" s="5"/>
      <c r="G122" s="7"/>
      <c r="H122" s="4"/>
      <c r="I122" s="47"/>
    </row>
    <row r="123" spans="2:9" ht="18" customHeight="1">
      <c r="B123" s="15" t="s">
        <v>49</v>
      </c>
      <c r="C123" s="16"/>
      <c r="D123" s="16"/>
      <c r="E123" s="29"/>
      <c r="F123" s="29"/>
      <c r="G123" s="14">
        <f>G121+G107</f>
        <v>163947546.43</v>
      </c>
      <c r="H123" s="14">
        <f>H121+H107</f>
        <v>182638374.49</v>
      </c>
      <c r="I123" s="44">
        <f>(H123-G123)/G123</f>
        <v>0.11400492698425559</v>
      </c>
    </row>
    <row r="124" spans="2:9" ht="18" customHeight="1">
      <c r="B124" s="22"/>
      <c r="C124" s="22"/>
      <c r="D124" s="22"/>
      <c r="E124" s="5"/>
      <c r="F124" s="5"/>
      <c r="G124" s="6"/>
      <c r="H124" s="4"/>
      <c r="I124" s="47"/>
    </row>
    <row r="125" spans="2:9" ht="18" customHeight="1">
      <c r="B125" s="33" t="s">
        <v>40</v>
      </c>
      <c r="C125" s="15"/>
      <c r="D125" s="15"/>
      <c r="E125" s="15"/>
      <c r="F125" s="15"/>
      <c r="G125" s="14"/>
      <c r="H125" s="16"/>
      <c r="I125" s="44"/>
    </row>
    <row r="126" spans="2:9" ht="18" customHeight="1">
      <c r="B126" s="33" t="s">
        <v>41</v>
      </c>
      <c r="C126" s="16"/>
      <c r="D126" s="16"/>
      <c r="E126" s="16"/>
      <c r="F126" s="16"/>
      <c r="G126" s="14">
        <f>SUM(G6,G22,G32,G34)</f>
        <v>286047875.99</v>
      </c>
      <c r="H126" s="14">
        <f>SUM(H6,H22,H32,H34)</f>
        <v>234339669.712</v>
      </c>
      <c r="I126" s="44">
        <f>(H126-G126)/G126</f>
        <v>-0.18076766380117318</v>
      </c>
    </row>
    <row r="127" spans="2:9" ht="18" customHeight="1">
      <c r="B127" s="34"/>
      <c r="C127" s="22"/>
      <c r="D127" s="22"/>
      <c r="E127" s="22"/>
      <c r="F127" s="22"/>
      <c r="G127" s="8"/>
      <c r="H127" s="4"/>
      <c r="I127" s="47"/>
    </row>
    <row r="128" spans="2:9" ht="18" customHeight="1">
      <c r="B128" s="33" t="s">
        <v>39</v>
      </c>
      <c r="C128" s="16"/>
      <c r="D128" s="16"/>
      <c r="E128" s="13"/>
      <c r="F128" s="13"/>
      <c r="G128" s="14">
        <f>SUM(G121,G107,G34,G32,G22,G6)</f>
        <v>449995422.41999996</v>
      </c>
      <c r="H128" s="14">
        <f>SUM(H121,H107,H34,H32,H22,H6)</f>
        <v>416978044.202</v>
      </c>
      <c r="I128" s="46">
        <f>(H128-G128)/G128</f>
        <v>-0.07337269797198827</v>
      </c>
    </row>
    <row r="129" spans="2:9" ht="13.5">
      <c r="B129" s="35" t="s">
        <v>100</v>
      </c>
      <c r="C129" s="36"/>
      <c r="D129" s="36"/>
      <c r="E129" s="36"/>
      <c r="F129" s="36"/>
      <c r="G129" s="36"/>
      <c r="H129" s="37"/>
      <c r="I129" s="11"/>
    </row>
    <row r="130" spans="2:9" ht="12.75">
      <c r="B130" s="38" t="s">
        <v>52</v>
      </c>
      <c r="C130" s="39"/>
      <c r="D130" s="39"/>
      <c r="E130" s="40"/>
      <c r="F130" s="40"/>
      <c r="G130" s="41"/>
      <c r="H130" s="42"/>
      <c r="I130" s="11"/>
    </row>
    <row r="131" spans="2:8" ht="15.75">
      <c r="B131" s="2"/>
      <c r="C131" s="2"/>
      <c r="D131" s="2"/>
      <c r="E131" s="2"/>
      <c r="F131" s="2"/>
      <c r="G131" s="2"/>
      <c r="H131" s="1"/>
    </row>
    <row r="132" spans="2:8" ht="15.75">
      <c r="B132" s="2"/>
      <c r="C132" s="2"/>
      <c r="D132" s="2"/>
      <c r="E132" s="2"/>
      <c r="F132" s="2"/>
      <c r="G132" s="2"/>
      <c r="H132" s="1"/>
    </row>
    <row r="133" spans="2:8" ht="15.75">
      <c r="B133" s="2"/>
      <c r="C133" s="2"/>
      <c r="D133" s="2"/>
      <c r="E133" s="2"/>
      <c r="F133" s="2"/>
      <c r="G133" s="2"/>
      <c r="H133" s="1"/>
    </row>
  </sheetData>
  <mergeCells count="2">
    <mergeCell ref="B2:G2"/>
    <mergeCell ref="B3:G3"/>
  </mergeCells>
  <printOptions/>
  <pageMargins left="0.75" right="0.75" top="0.5" bottom="0.66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Analyst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Belize</dc:creator>
  <cp:keywords/>
  <dc:description/>
  <cp:lastModifiedBy>Stats</cp:lastModifiedBy>
  <cp:lastPrinted>2008-04-16T17:52:14Z</cp:lastPrinted>
  <dcterms:created xsi:type="dcterms:W3CDTF">2001-02-14T06:00:33Z</dcterms:created>
  <dcterms:modified xsi:type="dcterms:W3CDTF">2009-02-17T15:14:13Z</dcterms:modified>
  <cp:category/>
  <cp:version/>
  <cp:contentType/>
  <cp:contentStatus/>
</cp:coreProperties>
</file>